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05" windowHeight="13170" activeTab="0"/>
  </bookViews>
  <sheets>
    <sheet name="Alumni Fund Dec 2006" sheetId="1" r:id="rId1"/>
  </sheets>
  <definedNames/>
  <calcPr fullCalcOnLoad="1"/>
</workbook>
</file>

<file path=xl/sharedStrings.xml><?xml version="1.0" encoding="utf-8"?>
<sst xmlns="http://schemas.openxmlformats.org/spreadsheetml/2006/main" count="454" uniqueCount="233">
  <si>
    <t>Date</t>
  </si>
  <si>
    <t>Description</t>
  </si>
  <si>
    <t>Amount</t>
  </si>
  <si>
    <t>Buffet For New Year Party</t>
  </si>
  <si>
    <t>Anonymous Donation</t>
  </si>
  <si>
    <t>James Young Donation</t>
  </si>
  <si>
    <t>Seraphim Sue Donation</t>
  </si>
  <si>
    <t>Sale Of Raffle Tickets</t>
  </si>
  <si>
    <t>Sidonie Tain's Donation</t>
  </si>
  <si>
    <t>Dora Su's Donation</t>
  </si>
  <si>
    <t>Eric Lai's Donation</t>
  </si>
  <si>
    <t>Helena Hsiung's Donation</t>
  </si>
  <si>
    <t>Ending Balance</t>
  </si>
  <si>
    <t xml:space="preserve">Ending Balance </t>
  </si>
  <si>
    <t>Ken Yup's Donation</t>
  </si>
  <si>
    <t>Stan Liou's Donation</t>
  </si>
  <si>
    <t>Jean Chow's Donation</t>
  </si>
  <si>
    <t>Lulu Liou's Donation</t>
  </si>
  <si>
    <t>Henry Lim's Donation</t>
  </si>
  <si>
    <t>William Chou's Donation</t>
  </si>
  <si>
    <t>David Wong's Donation</t>
  </si>
  <si>
    <t>Joseph Lye's Donation</t>
  </si>
  <si>
    <t>Dr. Kyaw Win's Donation</t>
  </si>
  <si>
    <t>James Huang's Donation</t>
  </si>
  <si>
    <t>Peter Young's Donation</t>
  </si>
  <si>
    <t>Man Kee Kyu's Donation</t>
  </si>
  <si>
    <t>Oliver Young's Donation</t>
  </si>
  <si>
    <t>Arthur Wong's Donation</t>
  </si>
  <si>
    <t>Richard Lai's Donation</t>
  </si>
  <si>
    <t>10% of Donations to NTF</t>
  </si>
  <si>
    <t>10% of Donation to NTF</t>
  </si>
  <si>
    <t>715/2007</t>
  </si>
  <si>
    <t xml:space="preserve">Total 10% to NTF </t>
  </si>
  <si>
    <t xml:space="preserve">Donated To Nuns In Burma,  </t>
  </si>
  <si>
    <t>10% of Donations from GF</t>
  </si>
  <si>
    <t xml:space="preserve">Regina Ling's Donation </t>
  </si>
  <si>
    <t xml:space="preserve"> 4/30/2007</t>
  </si>
  <si>
    <t>Beginning Balance</t>
  </si>
  <si>
    <t>10% of Donation from GF</t>
  </si>
  <si>
    <t xml:space="preserve">Total 10% from GF </t>
  </si>
  <si>
    <t>See Note below</t>
  </si>
  <si>
    <t>Steven Kong's Donation</t>
  </si>
  <si>
    <t>Peter Wong's Donation</t>
  </si>
  <si>
    <t>Nora Kay's Donation</t>
  </si>
  <si>
    <t>Software - Quicken</t>
  </si>
  <si>
    <t>Party Ticket Printing</t>
  </si>
  <si>
    <t>Gift To Burma Overseas</t>
  </si>
  <si>
    <t>Friendship Association</t>
  </si>
  <si>
    <t>Friendship Association,</t>
  </si>
  <si>
    <t>Expensed by S. Liou</t>
  </si>
  <si>
    <t xml:space="preserve">Stationery-Clarence Chan </t>
  </si>
  <si>
    <t>Dinner Tickets (154x$30)</t>
  </si>
  <si>
    <t>Card Stock Paper-S. Liou</t>
  </si>
  <si>
    <t>Red Envelope For DJ</t>
  </si>
  <si>
    <t xml:space="preserve">Grand Palace Restaurant </t>
  </si>
  <si>
    <t>17 Tables @296.23/table</t>
  </si>
  <si>
    <t>Party Misc.Items-H. Lim</t>
  </si>
  <si>
    <t>Kok Y. Cho's Donation</t>
  </si>
  <si>
    <t>Clarence Chan's Donation</t>
  </si>
  <si>
    <t>Ronnie Leong's Donation</t>
  </si>
  <si>
    <t xml:space="preserve">Gift by Burma Overseas </t>
  </si>
  <si>
    <t>Alumni Association</t>
  </si>
  <si>
    <t xml:space="preserve">Gift by Nan Zhong </t>
  </si>
  <si>
    <t xml:space="preserve"> Alumni Association</t>
  </si>
  <si>
    <t>Felix Lim's Donation</t>
  </si>
  <si>
    <t>Johnson Koo's Donation</t>
  </si>
  <si>
    <t>Lena Yang's Donation</t>
  </si>
  <si>
    <t>Gift to Hua Zhong Alumni .</t>
  </si>
  <si>
    <t>Association-Nora Kay</t>
  </si>
  <si>
    <t>Gift to Nan Zhong Alumni .</t>
  </si>
  <si>
    <t>Association-James Huang</t>
  </si>
  <si>
    <t>Anonymous' Donation</t>
  </si>
  <si>
    <t>Alfred Lee's Donation</t>
  </si>
  <si>
    <t>By Way Of Francis Ting</t>
  </si>
  <si>
    <t>No Activity</t>
  </si>
  <si>
    <t xml:space="preserve">Note: $527.23=$1372.23-$845.00  </t>
  </si>
  <si>
    <t xml:space="preserve">      $845.00 = Donations before November 2006</t>
  </si>
  <si>
    <r>
      <t>Donations,</t>
    </r>
    <r>
      <rPr>
        <b/>
        <sz val="10"/>
        <rFont val="Arial"/>
        <family val="2"/>
      </rPr>
      <t>See Note</t>
    </r>
    <r>
      <rPr>
        <sz val="10"/>
        <rFont val="Arial"/>
        <family val="0"/>
      </rPr>
      <t xml:space="preserve">  </t>
    </r>
  </si>
  <si>
    <t xml:space="preserve">         Wan Hua Alumni Association - General Fund + Nuns &amp; Teachers Fund </t>
  </si>
  <si>
    <t>Stationery</t>
  </si>
  <si>
    <t>Party Prizes- T. Young</t>
  </si>
  <si>
    <t xml:space="preserve">Beginning Balance </t>
  </si>
  <si>
    <t xml:space="preserve"> Lit Taik Tan's Donation</t>
  </si>
  <si>
    <t>Pual Sue's Donation</t>
  </si>
  <si>
    <t>Raymond Yee's Donation</t>
  </si>
  <si>
    <t>Hai Moon Chin's Donation</t>
  </si>
  <si>
    <t>Shan Khin's Donation</t>
  </si>
  <si>
    <t xml:space="preserve">Picnic Expenses  </t>
  </si>
  <si>
    <t>(see 2007 Picnic A/C)</t>
  </si>
  <si>
    <t>Party Misc.Items-J. Chow</t>
  </si>
  <si>
    <t xml:space="preserve">WHAA - General Fund </t>
  </si>
  <si>
    <t xml:space="preserve">WHAA - NTF </t>
  </si>
  <si>
    <t>WHAA - General Fund (Cont.)</t>
  </si>
  <si>
    <t>WHAA - NTF(Cont.)</t>
  </si>
  <si>
    <t>WHAA - NTF (Cont.)</t>
  </si>
  <si>
    <t>Annonymous' Donation</t>
  </si>
  <si>
    <t>Web Hosting Fee - 3 yrs</t>
  </si>
  <si>
    <t>Party Reservation Deposit</t>
  </si>
  <si>
    <t xml:space="preserve">Donated to nuns in Burma </t>
  </si>
  <si>
    <t>by ways of Francis Ting</t>
  </si>
  <si>
    <t>Seraphim Sue's Donation</t>
  </si>
  <si>
    <t xml:space="preserve">      $1372.23 = Balance before November 2006 </t>
  </si>
  <si>
    <t>Flower Wreath for Funeral</t>
  </si>
  <si>
    <t>of Mr. Francis Win</t>
  </si>
  <si>
    <t>Si Si Lee's Donation</t>
  </si>
  <si>
    <t xml:space="preserve">Gift to Burma Overseas </t>
  </si>
  <si>
    <t>Expensed by Stan Liou</t>
  </si>
  <si>
    <t>10% Donation to NTF</t>
  </si>
  <si>
    <t>Parking Fee</t>
  </si>
  <si>
    <t>Picnic Tickets sold</t>
  </si>
  <si>
    <t>Thomas Young' Donation</t>
  </si>
  <si>
    <t>Soon Hoe's Donation</t>
  </si>
  <si>
    <t>Anonymous (2) Donation</t>
  </si>
  <si>
    <t>Kang S. Chou's Donation</t>
  </si>
  <si>
    <t>Henry Te's Donation</t>
  </si>
  <si>
    <t>James Huang' Donation</t>
  </si>
  <si>
    <t>Pauline Sio's Donation</t>
  </si>
  <si>
    <t>Ko Aung Myint's Donation</t>
  </si>
  <si>
    <t>Anonymous (1) Donation</t>
  </si>
  <si>
    <t>Lit Taik Tan's Donation</t>
  </si>
  <si>
    <t>Andrew Liou's Donation</t>
  </si>
  <si>
    <t>Brian Liou's Donation</t>
  </si>
  <si>
    <t>Hone G. Chow's Donation</t>
  </si>
  <si>
    <t>Gift by Veng Cheng</t>
  </si>
  <si>
    <t>Hakka Association</t>
  </si>
  <si>
    <t xml:space="preserve">Gift by Wah Eng </t>
  </si>
  <si>
    <t>Gift by Hua Zhong</t>
  </si>
  <si>
    <t>Gift by Veng Vheng Assoc.</t>
  </si>
  <si>
    <t>Raffle Tickets Sale</t>
  </si>
  <si>
    <t>Grand Palace Restaurant</t>
  </si>
  <si>
    <t>($5800 - $600 deposit)</t>
  </si>
  <si>
    <t>Red Envelops to Teachers</t>
  </si>
  <si>
    <t>$100.00 each</t>
  </si>
  <si>
    <t>Red Envelop to DJ</t>
  </si>
  <si>
    <t>Sale of Dinner Tickets</t>
  </si>
  <si>
    <t>(185 - 17) x $30</t>
  </si>
  <si>
    <t xml:space="preserve">Grand Prizes (1st-$100, </t>
  </si>
  <si>
    <t>2nd-$50, &amp; 3rd-$25)</t>
  </si>
  <si>
    <t>Party Misc Items-J. Chow</t>
  </si>
  <si>
    <t>Party Misc Items-L. Liou</t>
  </si>
  <si>
    <t xml:space="preserve">Alfred Sun' Funeral </t>
  </si>
  <si>
    <t xml:space="preserve">Supplement to Cyclone </t>
  </si>
  <si>
    <t>Relief fund</t>
  </si>
  <si>
    <t xml:space="preserve">Gift to Hua Zhong Alumni </t>
  </si>
  <si>
    <t>Parking fee</t>
  </si>
  <si>
    <t>Postage Stamps</t>
  </si>
  <si>
    <t>by ways of Shan Khin</t>
  </si>
  <si>
    <t>From cyclone Relief fund</t>
  </si>
  <si>
    <t>Printing agenda &amp; bylaws</t>
  </si>
  <si>
    <t>at Kinko</t>
  </si>
  <si>
    <t>Buffet Lunch for Meeting</t>
  </si>
  <si>
    <t>Robert Chen's Donation</t>
  </si>
  <si>
    <t>Julie Szu's Donation</t>
  </si>
  <si>
    <t>James Young's Donation</t>
  </si>
  <si>
    <t>Kang S Chou's Donation</t>
  </si>
  <si>
    <t>Felix &amp; Mary Lim</t>
  </si>
  <si>
    <t>Tom &amp; Julie Chin</t>
  </si>
  <si>
    <t>Picnic Misc Expenses:</t>
  </si>
  <si>
    <t>Costco ***</t>
  </si>
  <si>
    <t>Safeway ***</t>
  </si>
  <si>
    <t>Longs drug-Water ***</t>
  </si>
  <si>
    <t>Curry Powder</t>
  </si>
  <si>
    <t>Dofu Thock</t>
  </si>
  <si>
    <t>Samusa</t>
  </si>
  <si>
    <t>Guests Paid for Picnic:</t>
  </si>
  <si>
    <t>Stephen T Chu's Donation</t>
  </si>
  <si>
    <t>Plaque for Teacher Sao</t>
  </si>
  <si>
    <t>Sidonie Tain's Friends</t>
  </si>
  <si>
    <t>Association - Henry Lim</t>
  </si>
  <si>
    <t>Association-Peter Young</t>
  </si>
  <si>
    <t>&amp; Henry Lim</t>
  </si>
  <si>
    <t xml:space="preserve">Gift to Hwa Eng Alumni </t>
  </si>
  <si>
    <t>Association-Patrick Ho</t>
  </si>
  <si>
    <t>Rick Moy &amp; Pattie Lee</t>
  </si>
  <si>
    <t>Picnic Area Reserved by</t>
  </si>
  <si>
    <t>Steven Kong on 4/16/08</t>
  </si>
  <si>
    <t>*** DENOTES RECEIPT IS AVAILABLE</t>
  </si>
  <si>
    <t>Gift to Nan Zhong Alumni</t>
  </si>
  <si>
    <t>Monthly Account Statement Ending April 30, 2009</t>
  </si>
  <si>
    <t xml:space="preserve">Flower Wreath for </t>
  </si>
  <si>
    <t>Pin Kai Liu's Funeral</t>
  </si>
  <si>
    <t>Postage for Dr. Regina</t>
  </si>
  <si>
    <t>Ling's Plaque to Taiwan</t>
  </si>
  <si>
    <t>Print Tickets @ Kinko's</t>
  </si>
  <si>
    <t>Vases for New Year Party</t>
  </si>
  <si>
    <t>New Year Party</t>
  </si>
  <si>
    <t>Invitation &amp; RSVP Cards</t>
  </si>
  <si>
    <t>Gift to Burma Overseas</t>
  </si>
  <si>
    <t>Gift Wraps</t>
  </si>
  <si>
    <t>4 Donation Sheets Print'g</t>
  </si>
  <si>
    <t>Letuce &amp; Oranges-Lion</t>
  </si>
  <si>
    <t>Foil Stars &amp; Badges</t>
  </si>
  <si>
    <t>Party Banquet Deposit</t>
  </si>
  <si>
    <t>Imperial Palace Restaur't</t>
  </si>
  <si>
    <t>20 Tables $(3610.50-100)</t>
  </si>
  <si>
    <t>Sale of Raffle tickets</t>
  </si>
  <si>
    <t xml:space="preserve">               Stan Liou</t>
  </si>
  <si>
    <t xml:space="preserve">               Nora Kay</t>
  </si>
  <si>
    <t>Donations:Johnson Koo</t>
  </si>
  <si>
    <t xml:space="preserve">               Anonymous (1)                </t>
  </si>
  <si>
    <t xml:space="preserve">               Anonymous (2)</t>
  </si>
  <si>
    <t xml:space="preserve">               Peter Young</t>
  </si>
  <si>
    <t xml:space="preserve">               Joseph Lye</t>
  </si>
  <si>
    <t xml:space="preserve">               James Huang</t>
  </si>
  <si>
    <t xml:space="preserve">               Jean Chow</t>
  </si>
  <si>
    <t xml:space="preserve">               Thomas Young</t>
  </si>
  <si>
    <t xml:space="preserve">               Andrew Liou</t>
  </si>
  <si>
    <t xml:space="preserve">               Soon Hoe</t>
  </si>
  <si>
    <t xml:space="preserve">               Ronnie Leong</t>
  </si>
  <si>
    <t xml:space="preserve">               Si Si Lee</t>
  </si>
  <si>
    <t xml:space="preserve">               David Wong</t>
  </si>
  <si>
    <t xml:space="preserve">               Yong Yee Fong</t>
  </si>
  <si>
    <t xml:space="preserve">               Kang Sun Chou</t>
  </si>
  <si>
    <t xml:space="preserve">               Felix Lim</t>
  </si>
  <si>
    <t xml:space="preserve">               Steven L. Kong</t>
  </si>
  <si>
    <t xml:space="preserve">               Henry Te</t>
  </si>
  <si>
    <t xml:space="preserve">               Oliver Young</t>
  </si>
  <si>
    <t xml:space="preserve">               Henry Lim</t>
  </si>
  <si>
    <t xml:space="preserve">         Association</t>
  </si>
  <si>
    <t xml:space="preserve">         Hua Zhong Alumni</t>
  </si>
  <si>
    <t xml:space="preserve">         Nan Zhong Alumni</t>
  </si>
  <si>
    <t>Teachers' Red Envelops</t>
  </si>
  <si>
    <t>1st, 2nd, &amp; 3rd Raf Prizes</t>
  </si>
  <si>
    <t>3 Lion Dance</t>
  </si>
  <si>
    <t>Red Envelops for Perform'r</t>
  </si>
  <si>
    <t>Restaurant DJ Red Envel'p</t>
  </si>
  <si>
    <t>Ink Pad &amp; Ticket Paper</t>
  </si>
  <si>
    <t>Fresh Flowers</t>
  </si>
  <si>
    <t>Gifts: Veng Cheng Hakka</t>
  </si>
  <si>
    <t xml:space="preserve">         Burma Overseas</t>
  </si>
  <si>
    <t xml:space="preserve">         Friendship Associa.</t>
  </si>
  <si>
    <t xml:space="preserve">         Hwa Eng Alumni</t>
  </si>
  <si>
    <t>Misc. - By Jean Chow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</si>
</sst>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&quot;$&quot;#,##0.00"/>
    <numFmt numFmtId="167" formatCode="_([$$-409]* #,##0.00_);_([$$-409]* \(#,##0.00\);_([$$-409]* &quot;-&quot;??_);_(@_)"/>
    <numFmt numFmtId="168" formatCode="[$$-409]#,##0.00_);[Red]\([$$-409]#,##0.00\)"/>
    <numFmt numFmtId="169" formatCode="[$$-409]#,##0.00"/>
    <numFmt numFmtId="170" formatCode="&quot;$&quot;#,##0.00;[Red]&quot;$&quot;#,##0.00"/>
    <numFmt numFmtId="171" formatCode="m/d/yy;@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44" fontId="0" fillId="0" borderId="1" xfId="0" applyNumberFormat="1" applyBorder="1" applyAlignment="1">
      <alignment/>
    </xf>
    <xf numFmtId="44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8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40" fontId="0" fillId="0" borderId="1" xfId="0" applyNumberFormat="1" applyBorder="1" applyAlignment="1">
      <alignment/>
    </xf>
    <xf numFmtId="1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166" fontId="2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166" fontId="1" fillId="0" borderId="1" xfId="0" applyNumberFormat="1" applyFont="1" applyBorder="1" applyAlignment="1">
      <alignment/>
    </xf>
    <xf numFmtId="44" fontId="0" fillId="0" borderId="1" xfId="0" applyNumberFormat="1" applyFont="1" applyBorder="1" applyAlignment="1">
      <alignment/>
    </xf>
    <xf numFmtId="8" fontId="0" fillId="0" borderId="1" xfId="0" applyNumberFormat="1" applyFont="1" applyBorder="1" applyAlignment="1">
      <alignment/>
    </xf>
    <xf numFmtId="4" fontId="1" fillId="0" borderId="4" xfId="0" applyNumberFormat="1" applyFont="1" applyBorder="1" applyAlignment="1">
      <alignment horizontal="left"/>
    </xf>
    <xf numFmtId="44" fontId="1" fillId="0" borderId="5" xfId="0" applyNumberFormat="1" applyFont="1" applyBorder="1" applyAlignment="1">
      <alignment/>
    </xf>
    <xf numFmtId="14" fontId="1" fillId="0" borderId="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4" fontId="1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44" fontId="1" fillId="0" borderId="7" xfId="0" applyNumberFormat="1" applyFont="1" applyBorder="1" applyAlignment="1">
      <alignment/>
    </xf>
    <xf numFmtId="14" fontId="0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44" fontId="0" fillId="0" borderId="0" xfId="0" applyNumberFormat="1" applyAlignment="1">
      <alignment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4" fontId="0" fillId="0" borderId="1" xfId="0" applyNumberFormat="1" applyFont="1" applyBorder="1" applyAlignment="1">
      <alignment/>
    </xf>
    <xf numFmtId="8" fontId="0" fillId="0" borderId="1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8" fontId="1" fillId="2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44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44" fontId="1" fillId="3" borderId="1" xfId="0" applyNumberFormat="1" applyFont="1" applyFill="1" applyBorder="1" applyAlignment="1">
      <alignment/>
    </xf>
    <xf numFmtId="168" fontId="0" fillId="0" borderId="1" xfId="0" applyNumberFormat="1" applyBorder="1" applyAlignment="1">
      <alignment horizontal="right"/>
    </xf>
    <xf numFmtId="14" fontId="0" fillId="0" borderId="9" xfId="0" applyNumberFormat="1" applyBorder="1" applyAlignment="1">
      <alignment/>
    </xf>
    <xf numFmtId="0" fontId="1" fillId="0" borderId="9" xfId="0" applyFont="1" applyBorder="1" applyAlignment="1">
      <alignment horizontal="left"/>
    </xf>
    <xf numFmtId="44" fontId="1" fillId="0" borderId="9" xfId="0" applyNumberFormat="1" applyFont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0" xfId="0" applyFont="1" applyAlignment="1">
      <alignment/>
    </xf>
    <xf numFmtId="44" fontId="0" fillId="0" borderId="5" xfId="0" applyNumberFormat="1" applyBorder="1" applyAlignment="1">
      <alignment/>
    </xf>
    <xf numFmtId="44" fontId="1" fillId="0" borderId="1" xfId="0" applyNumberFormat="1" applyFont="1" applyBorder="1" applyAlignment="1">
      <alignment horizontal="center"/>
    </xf>
    <xf numFmtId="8" fontId="0" fillId="0" borderId="0" xfId="0" applyNumberForma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43" fontId="0" fillId="0" borderId="1" xfId="0" applyNumberFormat="1" applyBorder="1" applyAlignment="1">
      <alignment/>
    </xf>
    <xf numFmtId="44" fontId="1" fillId="0" borderId="1" xfId="0" applyNumberFormat="1" applyFont="1" applyBorder="1" applyAlignment="1">
      <alignment horizontal="right"/>
    </xf>
    <xf numFmtId="14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44" fontId="1" fillId="0" borderId="0" xfId="0" applyNumberFormat="1" applyFont="1" applyAlignment="1">
      <alignment/>
    </xf>
    <xf numFmtId="44" fontId="0" fillId="0" borderId="8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14" fontId="0" fillId="0" borderId="3" xfId="0" applyNumberFormat="1" applyFont="1" applyBorder="1" applyAlignment="1">
      <alignment/>
    </xf>
    <xf numFmtId="14" fontId="0" fillId="0" borderId="2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2" xfId="0" applyFont="1" applyFill="1" applyBorder="1" applyAlignment="1">
      <alignment/>
    </xf>
    <xf numFmtId="8" fontId="0" fillId="0" borderId="1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4" fontId="0" fillId="0" borderId="13" xfId="0" applyNumberFormat="1" applyBorder="1" applyAlignment="1">
      <alignment/>
    </xf>
    <xf numFmtId="8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14" fontId="0" fillId="0" borderId="6" xfId="0" applyNumberFormat="1" applyBorder="1" applyAlignment="1">
      <alignment/>
    </xf>
    <xf numFmtId="8" fontId="0" fillId="0" borderId="5" xfId="0" applyNumberFormat="1" applyBorder="1" applyAlignment="1">
      <alignment/>
    </xf>
    <xf numFmtId="8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8" fontId="0" fillId="0" borderId="2" xfId="0" applyNumberFormat="1" applyBorder="1" applyAlignment="1">
      <alignment/>
    </xf>
    <xf numFmtId="8" fontId="0" fillId="0" borderId="3" xfId="0" applyNumberFormat="1" applyFont="1" applyBorder="1" applyAlignment="1">
      <alignment/>
    </xf>
    <xf numFmtId="8" fontId="0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8" fontId="0" fillId="0" borderId="3" xfId="0" applyNumberFormat="1" applyBorder="1" applyAlignment="1">
      <alignment/>
    </xf>
    <xf numFmtId="14" fontId="0" fillId="0" borderId="2" xfId="0" applyNumberFormat="1" applyBorder="1" applyAlignment="1">
      <alignment/>
    </xf>
    <xf numFmtId="44" fontId="0" fillId="0" borderId="2" xfId="0" applyNumberFormat="1" applyBorder="1" applyAlignment="1">
      <alignment/>
    </xf>
    <xf numFmtId="44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8"/>
  <sheetViews>
    <sheetView tabSelected="1" workbookViewId="0" topLeftCell="A1">
      <selection activeCell="C375" sqref="C375"/>
    </sheetView>
  </sheetViews>
  <sheetFormatPr defaultColWidth="9.140625" defaultRowHeight="12.75"/>
  <cols>
    <col min="1" max="1" width="9.8515625" style="0" customWidth="1"/>
    <col min="2" max="2" width="22.28125" style="0" customWidth="1"/>
    <col min="3" max="3" width="11.7109375" style="0" customWidth="1"/>
    <col min="4" max="4" width="1.57421875" style="0" customWidth="1"/>
    <col min="5" max="5" width="9.8515625" style="0" customWidth="1"/>
    <col min="6" max="6" width="22.28125" style="0" customWidth="1"/>
    <col min="7" max="7" width="10.8515625" style="0" customWidth="1"/>
  </cols>
  <sheetData>
    <row r="1" spans="1:2" ht="15.75">
      <c r="A1" s="11" t="s">
        <v>78</v>
      </c>
      <c r="B1" s="11"/>
    </row>
    <row r="2" spans="2:3" ht="18">
      <c r="B2" s="83" t="s">
        <v>178</v>
      </c>
      <c r="C2" s="11"/>
    </row>
    <row r="3" ht="15.75">
      <c r="B3" s="11"/>
    </row>
    <row r="4" spans="1:7" ht="15.75">
      <c r="A4" s="52" t="s">
        <v>90</v>
      </c>
      <c r="B4" s="53"/>
      <c r="C4" s="49"/>
      <c r="D4" s="18"/>
      <c r="E4" s="48" t="s">
        <v>91</v>
      </c>
      <c r="F4" s="49"/>
      <c r="G4" s="49"/>
    </row>
    <row r="5" spans="1:7" ht="15.75">
      <c r="A5" s="5" t="s">
        <v>0</v>
      </c>
      <c r="B5" s="5" t="s">
        <v>1</v>
      </c>
      <c r="C5" s="95" t="s">
        <v>2</v>
      </c>
      <c r="D5" s="54"/>
      <c r="E5" s="5" t="s">
        <v>0</v>
      </c>
      <c r="F5" s="51" t="s">
        <v>1</v>
      </c>
      <c r="G5" s="51" t="s">
        <v>2</v>
      </c>
    </row>
    <row r="6" spans="1:7" ht="12.75">
      <c r="A6" s="14">
        <v>39054</v>
      </c>
      <c r="B6" s="15" t="s">
        <v>37</v>
      </c>
      <c r="C6" s="4">
        <v>527.23</v>
      </c>
      <c r="D6" s="55"/>
      <c r="E6" s="14">
        <v>39052</v>
      </c>
      <c r="F6" s="15" t="s">
        <v>37</v>
      </c>
      <c r="G6" s="4">
        <v>480</v>
      </c>
    </row>
    <row r="7" spans="1:7" ht="12.75">
      <c r="A7" s="2"/>
      <c r="B7" s="15" t="s">
        <v>40</v>
      </c>
      <c r="C7" s="3"/>
      <c r="E7" s="2">
        <v>39054</v>
      </c>
      <c r="F7" s="16" t="s">
        <v>33</v>
      </c>
      <c r="G7" s="7">
        <v>-200</v>
      </c>
    </row>
    <row r="8" spans="1:7" ht="12.75">
      <c r="A8" s="2">
        <v>39054</v>
      </c>
      <c r="B8" s="1" t="s">
        <v>77</v>
      </c>
      <c r="C8" s="3">
        <v>845</v>
      </c>
      <c r="E8" s="2"/>
      <c r="F8" s="17" t="s">
        <v>73</v>
      </c>
      <c r="G8" s="3"/>
    </row>
    <row r="9" spans="1:7" ht="12.75">
      <c r="A9" s="2">
        <v>39054</v>
      </c>
      <c r="B9" s="1" t="s">
        <v>14</v>
      </c>
      <c r="C9" s="3">
        <v>500</v>
      </c>
      <c r="E9" s="2">
        <v>39082</v>
      </c>
      <c r="F9" s="1" t="s">
        <v>34</v>
      </c>
      <c r="G9" s="3">
        <f>-C20</f>
        <v>281</v>
      </c>
    </row>
    <row r="10" spans="1:7" ht="12.75">
      <c r="A10" s="2">
        <v>39054</v>
      </c>
      <c r="B10" s="1" t="s">
        <v>41</v>
      </c>
      <c r="C10" s="3">
        <v>500</v>
      </c>
      <c r="E10" s="14">
        <v>39082</v>
      </c>
      <c r="F10" s="13" t="s">
        <v>12</v>
      </c>
      <c r="G10" s="4">
        <f>SUM(G6:G9)</f>
        <v>561</v>
      </c>
    </row>
    <row r="11" spans="1:7" ht="12.75">
      <c r="A11" s="2">
        <v>39054</v>
      </c>
      <c r="B11" s="1" t="s">
        <v>15</v>
      </c>
      <c r="C11" s="3">
        <v>500</v>
      </c>
      <c r="E11" s="18"/>
      <c r="F11" s="18"/>
      <c r="G11" s="19"/>
    </row>
    <row r="12" spans="1:7" ht="12.75" customHeight="1">
      <c r="A12" s="2">
        <v>39054</v>
      </c>
      <c r="B12" s="1" t="s">
        <v>16</v>
      </c>
      <c r="C12" s="3">
        <v>100</v>
      </c>
      <c r="E12" s="30"/>
      <c r="F12" s="18"/>
      <c r="G12" s="18"/>
    </row>
    <row r="13" spans="1:3" ht="12.75">
      <c r="A13" s="2">
        <v>39054</v>
      </c>
      <c r="B13" s="1" t="s">
        <v>17</v>
      </c>
      <c r="C13" s="3">
        <v>100</v>
      </c>
    </row>
    <row r="14" spans="1:3" ht="12.75">
      <c r="A14" s="2">
        <v>39054</v>
      </c>
      <c r="B14" s="1" t="s">
        <v>18</v>
      </c>
      <c r="C14" s="3">
        <v>100</v>
      </c>
    </row>
    <row r="15" spans="1:3" ht="12.75">
      <c r="A15" s="2">
        <v>39054</v>
      </c>
      <c r="B15" s="1" t="s">
        <v>42</v>
      </c>
      <c r="C15" s="3">
        <v>50</v>
      </c>
    </row>
    <row r="16" spans="1:3" ht="12.75">
      <c r="A16" s="2">
        <v>39054</v>
      </c>
      <c r="B16" s="1" t="s">
        <v>43</v>
      </c>
      <c r="C16" s="3">
        <v>50</v>
      </c>
    </row>
    <row r="17" spans="1:7" ht="12.75">
      <c r="A17" s="2">
        <v>39054</v>
      </c>
      <c r="B17" s="1" t="s">
        <v>19</v>
      </c>
      <c r="C17" s="3">
        <v>40</v>
      </c>
      <c r="E17" s="18"/>
      <c r="F17" s="18"/>
      <c r="G17" s="19"/>
    </row>
    <row r="18" spans="1:7" ht="12" customHeight="1">
      <c r="A18" s="2">
        <v>39054</v>
      </c>
      <c r="B18" s="1" t="s">
        <v>20</v>
      </c>
      <c r="C18" s="3">
        <v>25</v>
      </c>
      <c r="E18" s="30"/>
      <c r="F18" s="18"/>
      <c r="G18" s="18"/>
    </row>
    <row r="19" spans="1:3" ht="12.75">
      <c r="A19" s="2">
        <v>39054</v>
      </c>
      <c r="B19" s="1" t="s">
        <v>79</v>
      </c>
      <c r="C19" s="7">
        <v>-78.25</v>
      </c>
    </row>
    <row r="20" spans="1:3" ht="12.75">
      <c r="A20" s="2">
        <v>39082</v>
      </c>
      <c r="B20" s="1" t="s">
        <v>29</v>
      </c>
      <c r="C20" s="7">
        <f>-0.1*SUM(C8:C18)</f>
        <v>-281</v>
      </c>
    </row>
    <row r="21" spans="1:3" ht="12.75">
      <c r="A21" s="14">
        <v>39082</v>
      </c>
      <c r="B21" s="12" t="s">
        <v>12</v>
      </c>
      <c r="C21" s="4">
        <f>SUM(C6:C20)</f>
        <v>2977.98</v>
      </c>
    </row>
    <row r="22" spans="1:3" ht="12.75">
      <c r="A22" s="29" t="s">
        <v>75</v>
      </c>
      <c r="B22" s="27"/>
      <c r="C22" s="28"/>
    </row>
    <row r="23" spans="1:7" ht="12.75" customHeight="1">
      <c r="A23" s="57" t="s">
        <v>101</v>
      </c>
      <c r="B23" s="40"/>
      <c r="C23" s="58"/>
      <c r="E23" s="30"/>
      <c r="F23" s="18"/>
      <c r="G23" s="18"/>
    </row>
    <row r="24" spans="1:7" ht="12.75" customHeight="1">
      <c r="A24" s="59" t="s">
        <v>76</v>
      </c>
      <c r="B24" s="60"/>
      <c r="C24" s="61"/>
      <c r="E24" s="56"/>
      <c r="F24" s="56"/>
      <c r="G24" s="56"/>
    </row>
    <row r="25" spans="1:7" ht="12.75" customHeight="1">
      <c r="A25" s="55"/>
      <c r="B25" s="55"/>
      <c r="C25" s="55"/>
      <c r="E25" s="45"/>
      <c r="F25" s="45"/>
      <c r="G25" s="45"/>
    </row>
    <row r="26" spans="1:7" ht="12.75">
      <c r="A26" s="14">
        <v>39083</v>
      </c>
      <c r="B26" s="15" t="s">
        <v>81</v>
      </c>
      <c r="C26" s="4">
        <f>C21</f>
        <v>2977.98</v>
      </c>
      <c r="D26" s="55"/>
      <c r="E26" s="14">
        <v>39083</v>
      </c>
      <c r="F26" s="15" t="s">
        <v>37</v>
      </c>
      <c r="G26" s="4">
        <f>G10</f>
        <v>561</v>
      </c>
    </row>
    <row r="27" spans="1:7" ht="12.75">
      <c r="A27" s="2">
        <v>39083</v>
      </c>
      <c r="B27" s="1" t="s">
        <v>44</v>
      </c>
      <c r="C27" s="7">
        <v>-64.94</v>
      </c>
      <c r="E27" s="2">
        <v>39113</v>
      </c>
      <c r="F27" s="1" t="s">
        <v>34</v>
      </c>
      <c r="G27" s="3">
        <f>-C40</f>
        <v>46.300000000000004</v>
      </c>
    </row>
    <row r="28" spans="1:7" ht="12.75">
      <c r="A28" s="2">
        <v>39089</v>
      </c>
      <c r="B28" s="6" t="s">
        <v>3</v>
      </c>
      <c r="C28" s="7">
        <v>-149.4</v>
      </c>
      <c r="E28" s="14">
        <v>39113</v>
      </c>
      <c r="F28" s="13" t="s">
        <v>12</v>
      </c>
      <c r="G28" s="4">
        <f>G26+G27</f>
        <v>607.3</v>
      </c>
    </row>
    <row r="29" spans="1:7" ht="12.75" customHeight="1">
      <c r="A29" s="2">
        <v>39089</v>
      </c>
      <c r="B29" s="1" t="s">
        <v>45</v>
      </c>
      <c r="C29" s="7">
        <v>-6.44</v>
      </c>
      <c r="E29" s="46"/>
      <c r="F29" s="46"/>
      <c r="G29" s="46"/>
    </row>
    <row r="30" spans="1:3" ht="12.75">
      <c r="A30" s="2">
        <v>39089</v>
      </c>
      <c r="B30" s="1" t="s">
        <v>21</v>
      </c>
      <c r="C30" s="3">
        <v>20</v>
      </c>
    </row>
    <row r="31" spans="1:3" ht="12.75">
      <c r="A31" s="2">
        <v>39089</v>
      </c>
      <c r="B31" s="1" t="s">
        <v>22</v>
      </c>
      <c r="C31" s="3">
        <v>100</v>
      </c>
    </row>
    <row r="32" spans="1:3" ht="12.75">
      <c r="A32" s="2">
        <v>39089</v>
      </c>
      <c r="B32" s="1" t="s">
        <v>23</v>
      </c>
      <c r="C32" s="3">
        <v>50</v>
      </c>
    </row>
    <row r="33" spans="1:7" ht="12.75">
      <c r="A33" s="2">
        <v>39089</v>
      </c>
      <c r="B33" s="1" t="s">
        <v>4</v>
      </c>
      <c r="C33" s="3">
        <v>50</v>
      </c>
      <c r="E33" s="33"/>
      <c r="F33" s="31"/>
      <c r="G33" s="32"/>
    </row>
    <row r="34" spans="1:3" ht="12.75">
      <c r="A34" s="2">
        <v>39089</v>
      </c>
      <c r="B34" s="1" t="s">
        <v>24</v>
      </c>
      <c r="C34" s="3">
        <v>100</v>
      </c>
    </row>
    <row r="35" spans="1:3" ht="12.75">
      <c r="A35" s="2">
        <v>39089</v>
      </c>
      <c r="B35" s="1" t="s">
        <v>25</v>
      </c>
      <c r="C35" s="3">
        <v>50</v>
      </c>
    </row>
    <row r="36" spans="1:3" ht="12.75">
      <c r="A36" s="2">
        <v>39089</v>
      </c>
      <c r="B36" s="1" t="s">
        <v>5</v>
      </c>
      <c r="C36" s="3">
        <v>25</v>
      </c>
    </row>
    <row r="37" spans="1:7" ht="12.75">
      <c r="A37" s="2">
        <v>39089</v>
      </c>
      <c r="B37" s="1" t="s">
        <v>26</v>
      </c>
      <c r="C37" s="3">
        <v>20</v>
      </c>
      <c r="E37" s="35"/>
      <c r="F37" s="36"/>
      <c r="G37" s="37"/>
    </row>
    <row r="38" spans="1:7" ht="12.75">
      <c r="A38" s="2">
        <v>39089</v>
      </c>
      <c r="B38" s="1" t="s">
        <v>27</v>
      </c>
      <c r="C38" s="3">
        <v>38</v>
      </c>
      <c r="E38" s="35"/>
      <c r="F38" s="36"/>
      <c r="G38" s="37"/>
    </row>
    <row r="39" spans="1:7" ht="12.75">
      <c r="A39" s="2">
        <v>39089</v>
      </c>
      <c r="B39" s="1" t="s">
        <v>28</v>
      </c>
      <c r="C39" s="3">
        <v>10</v>
      </c>
      <c r="E39" s="35"/>
      <c r="F39" s="38"/>
      <c r="G39" s="39"/>
    </row>
    <row r="40" spans="1:3" ht="12.75">
      <c r="A40" s="2">
        <v>39113</v>
      </c>
      <c r="B40" s="1" t="s">
        <v>29</v>
      </c>
      <c r="C40" s="7">
        <f>-0.1*SUM(C30:C39)</f>
        <v>-46.300000000000004</v>
      </c>
    </row>
    <row r="41" spans="1:7" ht="15.75">
      <c r="A41" s="14">
        <v>39113</v>
      </c>
      <c r="B41" s="13" t="s">
        <v>12</v>
      </c>
      <c r="C41" s="4">
        <f>SUM(C26:C40)</f>
        <v>3173.8999999999996</v>
      </c>
      <c r="E41" s="30"/>
      <c r="F41" s="18"/>
      <c r="G41" s="34"/>
    </row>
    <row r="42" spans="5:7" ht="15.75">
      <c r="E42" s="45"/>
      <c r="F42" s="45"/>
      <c r="G42" s="47"/>
    </row>
    <row r="43" spans="1:7" ht="12.75">
      <c r="A43" s="14">
        <v>39141</v>
      </c>
      <c r="B43" s="15" t="s">
        <v>74</v>
      </c>
      <c r="C43" s="4">
        <f>C41</f>
        <v>3173.8999999999996</v>
      </c>
      <c r="D43" s="55"/>
      <c r="E43" s="14">
        <v>39141</v>
      </c>
      <c r="F43" s="15" t="s">
        <v>74</v>
      </c>
      <c r="G43" s="4">
        <f>G28</f>
        <v>607.3</v>
      </c>
    </row>
    <row r="44" spans="1:7" ht="12.75">
      <c r="A44" s="2"/>
      <c r="B44" s="1"/>
      <c r="C44" s="71"/>
      <c r="G44" s="3"/>
    </row>
    <row r="45" spans="1:7" ht="12.75">
      <c r="A45" s="14">
        <v>39142</v>
      </c>
      <c r="B45" s="81" t="s">
        <v>81</v>
      </c>
      <c r="C45" s="4">
        <f>C43</f>
        <v>3173.8999999999996</v>
      </c>
      <c r="D45" s="55"/>
      <c r="E45" s="14">
        <v>39142</v>
      </c>
      <c r="F45" s="15" t="s">
        <v>81</v>
      </c>
      <c r="G45" s="4">
        <f>G43</f>
        <v>607.3</v>
      </c>
    </row>
    <row r="46" spans="1:7" ht="12.75">
      <c r="A46" s="2">
        <v>39172</v>
      </c>
      <c r="B46" s="16" t="s">
        <v>46</v>
      </c>
      <c r="C46" s="7">
        <v>-100</v>
      </c>
      <c r="E46" s="2">
        <v>39172</v>
      </c>
      <c r="F46" t="s">
        <v>74</v>
      </c>
      <c r="G46" s="50">
        <v>0</v>
      </c>
    </row>
    <row r="47" spans="1:7" ht="12.75">
      <c r="A47" s="2"/>
      <c r="B47" s="54" t="s">
        <v>48</v>
      </c>
      <c r="C47" s="3"/>
      <c r="E47" s="14">
        <v>39172</v>
      </c>
      <c r="F47" s="13" t="s">
        <v>13</v>
      </c>
      <c r="G47" s="4">
        <f>G45+G46</f>
        <v>607.3</v>
      </c>
    </row>
    <row r="48" spans="1:7" ht="12.75">
      <c r="A48" s="2"/>
      <c r="B48" s="17" t="s">
        <v>49</v>
      </c>
      <c r="C48" s="3"/>
      <c r="E48" s="41"/>
      <c r="F48" s="40"/>
      <c r="G48" s="32"/>
    </row>
    <row r="49" spans="1:3" ht="14.25" customHeight="1">
      <c r="A49" s="14">
        <v>39172</v>
      </c>
      <c r="B49" s="13" t="s">
        <v>12</v>
      </c>
      <c r="C49" s="4">
        <f>SUM(C45:C48)</f>
        <v>3073.8999999999996</v>
      </c>
    </row>
    <row r="50" spans="5:7" ht="12.75">
      <c r="E50" s="35"/>
      <c r="F50" s="40"/>
      <c r="G50" s="32"/>
    </row>
    <row r="51" spans="1:7" ht="15.75">
      <c r="A51" s="11" t="s">
        <v>92</v>
      </c>
      <c r="E51" s="48" t="s">
        <v>93</v>
      </c>
      <c r="F51" s="49"/>
      <c r="G51" s="45"/>
    </row>
    <row r="52" spans="1:7" ht="15.75">
      <c r="A52" s="5" t="s">
        <v>0</v>
      </c>
      <c r="B52" s="8" t="s">
        <v>1</v>
      </c>
      <c r="C52" s="8" t="s">
        <v>2</v>
      </c>
      <c r="E52" s="5" t="s">
        <v>0</v>
      </c>
      <c r="F52" s="5" t="s">
        <v>1</v>
      </c>
      <c r="G52" s="5" t="s">
        <v>2</v>
      </c>
    </row>
    <row r="53" spans="1:7" ht="12.75">
      <c r="A53" s="14">
        <v>39173</v>
      </c>
      <c r="B53" s="15" t="s">
        <v>81</v>
      </c>
      <c r="C53" s="4">
        <f>C49</f>
        <v>3073.8999999999996</v>
      </c>
      <c r="D53" s="55"/>
      <c r="E53" s="14">
        <v>39173</v>
      </c>
      <c r="F53" s="15" t="s">
        <v>37</v>
      </c>
      <c r="G53" s="4">
        <f>G47</f>
        <v>607.3</v>
      </c>
    </row>
    <row r="54" spans="1:7" ht="12.75">
      <c r="A54" s="2">
        <v>39179</v>
      </c>
      <c r="B54" s="1" t="s">
        <v>6</v>
      </c>
      <c r="C54" s="3">
        <v>100</v>
      </c>
      <c r="E54" s="2">
        <v>39187</v>
      </c>
      <c r="F54" s="1" t="s">
        <v>35</v>
      </c>
      <c r="G54" s="3">
        <v>500</v>
      </c>
    </row>
    <row r="55" spans="1:7" ht="12.75">
      <c r="A55" s="2">
        <v>39186</v>
      </c>
      <c r="B55" s="1" t="s">
        <v>50</v>
      </c>
      <c r="C55" s="7">
        <v>-18.7</v>
      </c>
      <c r="E55" s="2">
        <v>39202</v>
      </c>
      <c r="F55" s="1" t="s">
        <v>34</v>
      </c>
      <c r="G55" s="3">
        <f>-C86</f>
        <v>195</v>
      </c>
    </row>
    <row r="56" spans="1:7" ht="12.75">
      <c r="A56" s="2">
        <v>39187</v>
      </c>
      <c r="B56" s="1" t="s">
        <v>51</v>
      </c>
      <c r="C56" s="3">
        <f>154*30</f>
        <v>4620</v>
      </c>
      <c r="E56" s="96" t="s">
        <v>36</v>
      </c>
      <c r="F56" s="13" t="s">
        <v>12</v>
      </c>
      <c r="G56" s="4">
        <f>SUM(G53:G55)</f>
        <v>1302.3</v>
      </c>
    </row>
    <row r="57" spans="1:3" ht="12.75">
      <c r="A57" s="2">
        <v>39187</v>
      </c>
      <c r="B57" s="1" t="s">
        <v>7</v>
      </c>
      <c r="C57" s="3">
        <v>660</v>
      </c>
    </row>
    <row r="58" spans="1:3" ht="12.75">
      <c r="A58" s="2">
        <v>39187</v>
      </c>
      <c r="B58" s="16" t="s">
        <v>52</v>
      </c>
      <c r="C58" s="7">
        <v>-14.06</v>
      </c>
    </row>
    <row r="59" spans="1:3" ht="12.75">
      <c r="A59" s="2">
        <v>39187</v>
      </c>
      <c r="B59" s="1" t="s">
        <v>53</v>
      </c>
      <c r="C59" s="7">
        <v>-60</v>
      </c>
    </row>
    <row r="60" spans="1:3" ht="12.75">
      <c r="A60" s="2">
        <v>39187</v>
      </c>
      <c r="B60" s="16" t="s">
        <v>54</v>
      </c>
      <c r="C60" s="9">
        <f>-(17*296.23)</f>
        <v>-5035.91</v>
      </c>
    </row>
    <row r="61" spans="1:3" ht="12.75">
      <c r="A61" s="2"/>
      <c r="B61" s="17" t="s">
        <v>55</v>
      </c>
      <c r="C61" s="6"/>
    </row>
    <row r="62" spans="1:3" ht="12.75">
      <c r="A62" s="2">
        <v>39187</v>
      </c>
      <c r="B62" s="1" t="s">
        <v>80</v>
      </c>
      <c r="C62" s="7">
        <v>-145.25</v>
      </c>
    </row>
    <row r="63" spans="1:3" ht="12.75">
      <c r="A63" s="2">
        <v>39187</v>
      </c>
      <c r="B63" s="1" t="s">
        <v>56</v>
      </c>
      <c r="C63" s="7">
        <v>-8.55</v>
      </c>
    </row>
    <row r="64" spans="1:3" ht="12.75">
      <c r="A64" s="2">
        <v>39187</v>
      </c>
      <c r="B64" s="1" t="s">
        <v>89</v>
      </c>
      <c r="C64" s="7">
        <v>-67.39</v>
      </c>
    </row>
    <row r="65" spans="1:3" ht="12.75">
      <c r="A65" s="2">
        <v>39187</v>
      </c>
      <c r="B65" s="1" t="s">
        <v>15</v>
      </c>
      <c r="C65" s="3">
        <v>500</v>
      </c>
    </row>
    <row r="66" spans="1:3" ht="12.75">
      <c r="A66" s="2">
        <v>39187</v>
      </c>
      <c r="B66" s="1" t="s">
        <v>14</v>
      </c>
      <c r="C66" s="3">
        <v>500</v>
      </c>
    </row>
    <row r="67" spans="1:3" ht="12.75">
      <c r="A67" s="2">
        <v>39187</v>
      </c>
      <c r="B67" s="1" t="s">
        <v>41</v>
      </c>
      <c r="C67" s="3">
        <v>200</v>
      </c>
    </row>
    <row r="68" spans="1:3" ht="12.75">
      <c r="A68" s="2">
        <v>39187</v>
      </c>
      <c r="B68" s="1" t="s">
        <v>23</v>
      </c>
      <c r="C68" s="3">
        <v>100</v>
      </c>
    </row>
    <row r="69" spans="1:3" ht="12.75">
      <c r="A69" s="2">
        <v>39187</v>
      </c>
      <c r="B69" s="1" t="s">
        <v>16</v>
      </c>
      <c r="C69" s="3">
        <v>100</v>
      </c>
    </row>
    <row r="70" spans="1:3" ht="12.75">
      <c r="A70" s="2">
        <v>39187</v>
      </c>
      <c r="B70" s="1" t="s">
        <v>57</v>
      </c>
      <c r="C70" s="3">
        <v>60</v>
      </c>
    </row>
    <row r="71" spans="1:3" ht="12.75">
      <c r="A71" s="2">
        <v>39187</v>
      </c>
      <c r="B71" s="1" t="s">
        <v>65</v>
      </c>
      <c r="C71" s="3">
        <v>60</v>
      </c>
    </row>
    <row r="72" spans="1:3" ht="12.75">
      <c r="A72" s="2">
        <v>39187</v>
      </c>
      <c r="B72" s="1" t="s">
        <v>58</v>
      </c>
      <c r="C72" s="3">
        <v>50</v>
      </c>
    </row>
    <row r="73" spans="1:3" ht="12.75">
      <c r="A73" s="2">
        <v>39187</v>
      </c>
      <c r="B73" s="1" t="s">
        <v>64</v>
      </c>
      <c r="C73" s="3">
        <v>100</v>
      </c>
    </row>
    <row r="74" spans="1:3" ht="12.75">
      <c r="A74" s="2">
        <v>39187</v>
      </c>
      <c r="B74" s="1" t="s">
        <v>59</v>
      </c>
      <c r="C74" s="3">
        <v>80</v>
      </c>
    </row>
    <row r="75" spans="1:3" ht="12.75">
      <c r="A75" s="2">
        <v>39187</v>
      </c>
      <c r="B75" s="16" t="s">
        <v>60</v>
      </c>
      <c r="C75" s="3">
        <v>150</v>
      </c>
    </row>
    <row r="76" spans="1:3" ht="12.75">
      <c r="A76" s="2"/>
      <c r="B76" s="17" t="s">
        <v>47</v>
      </c>
      <c r="C76" s="3"/>
    </row>
    <row r="77" spans="1:3" ht="12.75">
      <c r="A77" s="2">
        <v>39187</v>
      </c>
      <c r="B77" s="16" t="s">
        <v>125</v>
      </c>
      <c r="C77" s="3">
        <v>100</v>
      </c>
    </row>
    <row r="78" spans="1:3" ht="12.75">
      <c r="A78" s="2"/>
      <c r="B78" s="17" t="s">
        <v>61</v>
      </c>
      <c r="C78" s="3"/>
    </row>
    <row r="79" spans="1:3" ht="12.75">
      <c r="A79" s="2">
        <v>39187</v>
      </c>
      <c r="B79" s="16" t="s">
        <v>62</v>
      </c>
      <c r="C79" s="3">
        <v>100</v>
      </c>
    </row>
    <row r="80" spans="1:3" ht="12.75">
      <c r="A80" s="2"/>
      <c r="B80" s="17" t="s">
        <v>61</v>
      </c>
      <c r="C80" s="3"/>
    </row>
    <row r="81" spans="1:3" ht="12.75">
      <c r="A81" s="2">
        <v>39187</v>
      </c>
      <c r="B81" s="1" t="s">
        <v>127</v>
      </c>
      <c r="C81" s="3">
        <v>100</v>
      </c>
    </row>
    <row r="82" spans="1:3" ht="12.75">
      <c r="A82" s="2">
        <v>39187</v>
      </c>
      <c r="B82" s="16" t="s">
        <v>126</v>
      </c>
      <c r="C82" s="3">
        <v>60</v>
      </c>
    </row>
    <row r="83" spans="1:3" ht="12.75">
      <c r="A83" s="2"/>
      <c r="B83" s="17" t="s">
        <v>63</v>
      </c>
      <c r="C83" s="3"/>
    </row>
    <row r="84" spans="1:3" ht="12.75">
      <c r="A84" s="2">
        <v>39191</v>
      </c>
      <c r="B84" s="1" t="s">
        <v>43</v>
      </c>
      <c r="C84" s="3">
        <v>50</v>
      </c>
    </row>
    <row r="85" spans="1:3" ht="12.75">
      <c r="A85" s="2">
        <v>39191</v>
      </c>
      <c r="B85" s="1" t="s">
        <v>66</v>
      </c>
      <c r="C85" s="3">
        <v>50</v>
      </c>
    </row>
    <row r="86" spans="1:3" ht="12.75">
      <c r="A86" s="2">
        <v>39202</v>
      </c>
      <c r="B86" s="1" t="s">
        <v>29</v>
      </c>
      <c r="C86" s="7">
        <f>-0.1*(C54+SUM(C65:C74)+C84+C85)</f>
        <v>-195</v>
      </c>
    </row>
    <row r="87" spans="1:3" ht="12.75">
      <c r="A87" s="14">
        <v>39202</v>
      </c>
      <c r="B87" s="12" t="s">
        <v>12</v>
      </c>
      <c r="C87" s="4">
        <f>SUM(C53:C86)</f>
        <v>5269.040000000001</v>
      </c>
    </row>
    <row r="89" spans="1:7" ht="12.75">
      <c r="A89" s="97">
        <v>39203</v>
      </c>
      <c r="B89" s="81" t="s">
        <v>81</v>
      </c>
      <c r="C89" s="4">
        <f>C87</f>
        <v>5269.040000000001</v>
      </c>
      <c r="D89" s="55"/>
      <c r="E89" s="14">
        <v>39203</v>
      </c>
      <c r="F89" s="81" t="s">
        <v>81</v>
      </c>
      <c r="G89" s="4">
        <f>G56</f>
        <v>1302.3</v>
      </c>
    </row>
    <row r="90" spans="1:7" ht="12.75">
      <c r="A90" s="2">
        <v>39207</v>
      </c>
      <c r="B90" s="1" t="s">
        <v>8</v>
      </c>
      <c r="C90" s="3">
        <v>100</v>
      </c>
      <c r="E90" s="21">
        <v>39233</v>
      </c>
      <c r="F90" s="22" t="s">
        <v>34</v>
      </c>
      <c r="G90" s="25">
        <f>-C97</f>
        <v>30</v>
      </c>
    </row>
    <row r="91" spans="1:7" ht="12.75">
      <c r="A91" s="2">
        <v>39207</v>
      </c>
      <c r="B91" s="16" t="s">
        <v>67</v>
      </c>
      <c r="C91" s="7">
        <v>-100</v>
      </c>
      <c r="E91" s="14">
        <v>39233</v>
      </c>
      <c r="F91" s="23" t="s">
        <v>12</v>
      </c>
      <c r="G91" s="24">
        <f>G89+G90</f>
        <v>1332.3</v>
      </c>
    </row>
    <row r="92" spans="1:3" ht="12.75">
      <c r="A92" s="2"/>
      <c r="B92" s="17" t="s">
        <v>68</v>
      </c>
      <c r="C92" s="7"/>
    </row>
    <row r="93" spans="1:3" ht="12.75">
      <c r="A93" s="2">
        <v>39214</v>
      </c>
      <c r="B93" s="16" t="s">
        <v>69</v>
      </c>
      <c r="C93" s="7">
        <v>-100</v>
      </c>
    </row>
    <row r="94" spans="1:3" ht="12.75">
      <c r="A94" s="2"/>
      <c r="B94" s="17" t="s">
        <v>70</v>
      </c>
      <c r="C94" s="3"/>
    </row>
    <row r="95" spans="1:3" ht="12.75">
      <c r="A95" s="2">
        <v>39228</v>
      </c>
      <c r="B95" s="1" t="s">
        <v>9</v>
      </c>
      <c r="C95" s="3">
        <v>100</v>
      </c>
    </row>
    <row r="96" spans="1:3" ht="12.75">
      <c r="A96" s="2">
        <v>39228</v>
      </c>
      <c r="B96" s="1" t="s">
        <v>10</v>
      </c>
      <c r="C96" s="3">
        <v>100</v>
      </c>
    </row>
    <row r="97" spans="1:3" ht="12.75">
      <c r="A97" s="2">
        <v>39233</v>
      </c>
      <c r="B97" s="1" t="s">
        <v>29</v>
      </c>
      <c r="C97" s="7">
        <f>-0.1*(C90+C95+C96)</f>
        <v>-30</v>
      </c>
    </row>
    <row r="98" spans="1:3" ht="12.75">
      <c r="A98" s="14">
        <v>39233</v>
      </c>
      <c r="B98" s="13" t="s">
        <v>12</v>
      </c>
      <c r="C98" s="4">
        <f>SUM(C89:C97)</f>
        <v>5339.040000000001</v>
      </c>
    </row>
    <row r="102" spans="1:7" ht="15.75">
      <c r="A102" s="48" t="s">
        <v>92</v>
      </c>
      <c r="B102" s="49"/>
      <c r="C102" s="49"/>
      <c r="E102" s="48" t="s">
        <v>94</v>
      </c>
      <c r="F102" s="49"/>
      <c r="G102" s="49"/>
    </row>
    <row r="103" spans="1:7" ht="15.75">
      <c r="A103" s="5" t="s">
        <v>0</v>
      </c>
      <c r="B103" s="5" t="s">
        <v>1</v>
      </c>
      <c r="C103" s="5" t="s">
        <v>2</v>
      </c>
      <c r="E103" s="5" t="s">
        <v>0</v>
      </c>
      <c r="F103" s="5" t="s">
        <v>1</v>
      </c>
      <c r="G103" s="20" t="s">
        <v>2</v>
      </c>
    </row>
    <row r="104" spans="1:7" ht="12.75">
      <c r="A104" s="97">
        <v>39234</v>
      </c>
      <c r="B104" s="81" t="s">
        <v>81</v>
      </c>
      <c r="C104" s="4">
        <f>C98</f>
        <v>5339.040000000001</v>
      </c>
      <c r="D104" s="55"/>
      <c r="E104" s="14">
        <v>39234</v>
      </c>
      <c r="F104" s="81" t="s">
        <v>81</v>
      </c>
      <c r="G104" s="4">
        <f>G91</f>
        <v>1332.3</v>
      </c>
    </row>
    <row r="105" spans="1:7" ht="12.75">
      <c r="A105" s="2">
        <v>39260</v>
      </c>
      <c r="B105" s="1" t="s">
        <v>11</v>
      </c>
      <c r="C105" s="3">
        <v>100</v>
      </c>
      <c r="E105" s="21">
        <v>39242</v>
      </c>
      <c r="F105" s="22" t="s">
        <v>23</v>
      </c>
      <c r="G105" s="25">
        <v>100</v>
      </c>
    </row>
    <row r="106" spans="1:7" ht="12.75">
      <c r="A106" s="2">
        <v>39263</v>
      </c>
      <c r="B106" s="1" t="s">
        <v>30</v>
      </c>
      <c r="C106" s="7">
        <f>-0.1*C105</f>
        <v>-10</v>
      </c>
      <c r="E106" s="21">
        <v>39254</v>
      </c>
      <c r="F106" s="22" t="s">
        <v>98</v>
      </c>
      <c r="G106" s="26">
        <v>-500</v>
      </c>
    </row>
    <row r="107" spans="1:7" ht="12.75">
      <c r="A107" s="14">
        <v>39263</v>
      </c>
      <c r="B107" s="13" t="s">
        <v>12</v>
      </c>
      <c r="C107" s="4">
        <f>SUM(C104:C106)</f>
        <v>5429.040000000001</v>
      </c>
      <c r="E107" s="21"/>
      <c r="F107" s="22" t="s">
        <v>99</v>
      </c>
      <c r="G107" s="25"/>
    </row>
    <row r="108" spans="5:7" ht="12.75">
      <c r="E108" s="21">
        <v>39263</v>
      </c>
      <c r="F108" s="22" t="s">
        <v>38</v>
      </c>
      <c r="G108" s="25">
        <f>-C106</f>
        <v>10</v>
      </c>
    </row>
    <row r="109" spans="5:7" ht="12.75">
      <c r="E109" s="14">
        <v>39263</v>
      </c>
      <c r="F109" s="15" t="s">
        <v>12</v>
      </c>
      <c r="G109" s="4">
        <f>SUM(G104:G108)</f>
        <v>942.3</v>
      </c>
    </row>
    <row r="110" spans="1:7" ht="15.75">
      <c r="A110" s="45"/>
      <c r="B110" s="45"/>
      <c r="C110" s="45"/>
      <c r="E110" s="43"/>
      <c r="F110" s="44"/>
      <c r="G110" s="42"/>
    </row>
    <row r="111" spans="1:7" ht="12.75">
      <c r="A111" s="14">
        <v>39264</v>
      </c>
      <c r="B111" s="81" t="s">
        <v>81</v>
      </c>
      <c r="C111" s="4">
        <f>C107</f>
        <v>5429.040000000001</v>
      </c>
      <c r="D111" s="55"/>
      <c r="E111" s="14">
        <v>39264</v>
      </c>
      <c r="F111" s="81" t="s">
        <v>81</v>
      </c>
      <c r="G111" s="4">
        <f>G109</f>
        <v>942.3</v>
      </c>
    </row>
    <row r="112" spans="1:7" ht="12.75">
      <c r="A112" s="10" t="s">
        <v>31</v>
      </c>
      <c r="B112" s="1" t="s">
        <v>41</v>
      </c>
      <c r="C112" s="3">
        <v>100</v>
      </c>
      <c r="E112" s="2">
        <v>39294</v>
      </c>
      <c r="F112" s="1" t="s">
        <v>34</v>
      </c>
      <c r="G112" s="3">
        <f>-C115</f>
        <v>20</v>
      </c>
    </row>
    <row r="113" spans="1:7" ht="12.75">
      <c r="A113" s="2">
        <v>39292</v>
      </c>
      <c r="B113" s="1" t="s">
        <v>71</v>
      </c>
      <c r="C113" s="3">
        <v>50</v>
      </c>
      <c r="E113" s="14">
        <v>39294</v>
      </c>
      <c r="F113" s="15" t="s">
        <v>12</v>
      </c>
      <c r="G113" s="4">
        <f>G111+G112</f>
        <v>962.3</v>
      </c>
    </row>
    <row r="114" spans="1:3" ht="12.75">
      <c r="A114" s="2">
        <v>39292</v>
      </c>
      <c r="B114" s="1" t="s">
        <v>72</v>
      </c>
      <c r="C114" s="3">
        <v>50</v>
      </c>
    </row>
    <row r="115" spans="1:3" ht="12.75">
      <c r="A115" s="2">
        <v>39294</v>
      </c>
      <c r="B115" s="1" t="s">
        <v>29</v>
      </c>
      <c r="C115" s="7">
        <f>-0.1*SUM(C112:C114)</f>
        <v>-20</v>
      </c>
    </row>
    <row r="116" spans="1:3" ht="12.75">
      <c r="A116" s="14">
        <v>39294</v>
      </c>
      <c r="B116" s="15" t="s">
        <v>12</v>
      </c>
      <c r="C116" s="4">
        <f>SUM(C111:C115)</f>
        <v>5609.040000000001</v>
      </c>
    </row>
    <row r="117" spans="1:3" ht="12.75">
      <c r="A117" s="66"/>
      <c r="B117" s="40"/>
      <c r="C117" s="32"/>
    </row>
    <row r="118" spans="1:7" ht="12.75">
      <c r="A118" s="14">
        <v>39295</v>
      </c>
      <c r="B118" s="81" t="s">
        <v>81</v>
      </c>
      <c r="C118" s="4">
        <f>C116</f>
        <v>5609.040000000001</v>
      </c>
      <c r="D118" s="55"/>
      <c r="E118" s="14">
        <v>39295</v>
      </c>
      <c r="F118" s="81" t="s">
        <v>81</v>
      </c>
      <c r="G118" s="4">
        <f>G113</f>
        <v>962.3</v>
      </c>
    </row>
    <row r="119" spans="1:7" ht="12.75">
      <c r="A119" s="62">
        <v>39313</v>
      </c>
      <c r="B119" s="63" t="s">
        <v>82</v>
      </c>
      <c r="C119" s="65">
        <v>100</v>
      </c>
      <c r="E119" s="2">
        <v>39325</v>
      </c>
      <c r="F119" s="1" t="s">
        <v>34</v>
      </c>
      <c r="G119" s="3">
        <f>-C128</f>
        <v>26</v>
      </c>
    </row>
    <row r="120" spans="1:7" ht="12.75">
      <c r="A120" s="62">
        <v>39313</v>
      </c>
      <c r="B120" s="63" t="s">
        <v>83</v>
      </c>
      <c r="C120" s="65">
        <v>50</v>
      </c>
      <c r="E120" s="14">
        <v>39325</v>
      </c>
      <c r="F120" s="15" t="s">
        <v>12</v>
      </c>
      <c r="G120" s="4">
        <f>G118+G119</f>
        <v>988.3</v>
      </c>
    </row>
    <row r="121" spans="1:3" ht="12.75">
      <c r="A121" s="62">
        <v>39313</v>
      </c>
      <c r="B121" s="63" t="s">
        <v>84</v>
      </c>
      <c r="C121" s="65">
        <v>50</v>
      </c>
    </row>
    <row r="122" spans="1:3" ht="12.75">
      <c r="A122" s="62">
        <v>39313</v>
      </c>
      <c r="B122" s="63" t="s">
        <v>85</v>
      </c>
      <c r="C122" s="65">
        <v>20</v>
      </c>
    </row>
    <row r="123" spans="1:3" ht="12.75">
      <c r="A123" s="62">
        <v>39313</v>
      </c>
      <c r="B123" s="63" t="s">
        <v>86</v>
      </c>
      <c r="C123" s="65">
        <v>20</v>
      </c>
    </row>
    <row r="124" spans="1:3" ht="12.75">
      <c r="A124" s="62">
        <v>39313</v>
      </c>
      <c r="B124" s="63" t="s">
        <v>113</v>
      </c>
      <c r="C124" s="65">
        <v>20</v>
      </c>
    </row>
    <row r="125" spans="1:3" ht="12.75">
      <c r="A125" s="62">
        <v>39313</v>
      </c>
      <c r="B125" s="63" t="s">
        <v>109</v>
      </c>
      <c r="C125" s="65">
        <v>60</v>
      </c>
    </row>
    <row r="126" spans="1:3" ht="12.75">
      <c r="A126" s="62">
        <v>39313</v>
      </c>
      <c r="B126" s="72" t="s">
        <v>87</v>
      </c>
      <c r="C126" s="65">
        <v>-601.02</v>
      </c>
    </row>
    <row r="127" spans="1:3" ht="12.75">
      <c r="A127" s="62"/>
      <c r="B127" s="73" t="s">
        <v>88</v>
      </c>
      <c r="C127" s="65"/>
    </row>
    <row r="128" spans="1:3" ht="12.75">
      <c r="A128" s="62">
        <v>39325</v>
      </c>
      <c r="B128" s="63" t="s">
        <v>29</v>
      </c>
      <c r="C128" s="65">
        <f>-SUM(C119:C124)*0.1</f>
        <v>-26</v>
      </c>
    </row>
    <row r="129" spans="1:3" ht="12.75">
      <c r="A129" s="14">
        <v>39325</v>
      </c>
      <c r="B129" s="15" t="s">
        <v>12</v>
      </c>
      <c r="C129" s="4">
        <f>SUM(C118:C128)</f>
        <v>5302.02</v>
      </c>
    </row>
    <row r="131" spans="1:7" ht="12.75">
      <c r="A131" s="14">
        <v>39355</v>
      </c>
      <c r="B131" s="15" t="s">
        <v>74</v>
      </c>
      <c r="C131" s="4">
        <f>C129</f>
        <v>5302.02</v>
      </c>
      <c r="D131" s="55"/>
      <c r="E131" s="14">
        <v>39355</v>
      </c>
      <c r="F131" s="15" t="s">
        <v>74</v>
      </c>
      <c r="G131" s="4">
        <f>G120</f>
        <v>988.3</v>
      </c>
    </row>
    <row r="132" spans="3:7" ht="12.75">
      <c r="C132" s="94"/>
      <c r="G132" s="84"/>
    </row>
    <row r="133" spans="1:7" ht="12.75">
      <c r="A133" s="14">
        <v>39356</v>
      </c>
      <c r="B133" s="15" t="s">
        <v>74</v>
      </c>
      <c r="C133" s="4">
        <f>C131</f>
        <v>5302.02</v>
      </c>
      <c r="D133" s="40"/>
      <c r="E133" s="14">
        <v>39386</v>
      </c>
      <c r="F133" s="15" t="s">
        <v>74</v>
      </c>
      <c r="G133" s="4">
        <f>G131</f>
        <v>988.3</v>
      </c>
    </row>
    <row r="135" spans="1:7" ht="12.75">
      <c r="A135" s="14">
        <v>39387</v>
      </c>
      <c r="B135" s="15" t="s">
        <v>37</v>
      </c>
      <c r="C135" s="4">
        <f>C133</f>
        <v>5302.02</v>
      </c>
      <c r="D135" s="55"/>
      <c r="E135" s="14">
        <v>39387</v>
      </c>
      <c r="F135" s="15" t="s">
        <v>37</v>
      </c>
      <c r="G135" s="4">
        <f>G133</f>
        <v>988.3</v>
      </c>
    </row>
    <row r="136" spans="1:7" ht="12.75">
      <c r="A136" s="2">
        <v>39403</v>
      </c>
      <c r="B136" s="1" t="s">
        <v>95</v>
      </c>
      <c r="C136" s="71">
        <v>50</v>
      </c>
      <c r="E136" s="2">
        <v>39416</v>
      </c>
      <c r="F136" s="1" t="s">
        <v>34</v>
      </c>
      <c r="G136" s="3">
        <f>-C138</f>
        <v>5</v>
      </c>
    </row>
    <row r="137" spans="1:7" ht="12.75">
      <c r="A137" s="2">
        <v>39410</v>
      </c>
      <c r="B137" s="1" t="s">
        <v>96</v>
      </c>
      <c r="C137" s="75">
        <v>-214</v>
      </c>
      <c r="E137" s="14">
        <v>39416</v>
      </c>
      <c r="F137" s="13" t="s">
        <v>13</v>
      </c>
      <c r="G137" s="4">
        <f>G135+G136</f>
        <v>993.3</v>
      </c>
    </row>
    <row r="138" spans="1:3" ht="12.75">
      <c r="A138" s="2">
        <v>39416</v>
      </c>
      <c r="B138" s="63" t="s">
        <v>29</v>
      </c>
      <c r="C138" s="7">
        <f>-0.1*C136</f>
        <v>-5</v>
      </c>
    </row>
    <row r="139" spans="1:7" ht="12.75">
      <c r="A139" s="14">
        <v>39416</v>
      </c>
      <c r="B139" s="13" t="s">
        <v>13</v>
      </c>
      <c r="C139" s="4">
        <f>SUM(C135:C138)</f>
        <v>5133.02</v>
      </c>
      <c r="E139" s="18"/>
      <c r="F139" s="18"/>
      <c r="G139" s="18"/>
    </row>
    <row r="141" spans="1:7" ht="12.75">
      <c r="A141" s="14">
        <v>39447</v>
      </c>
      <c r="B141" s="15" t="s">
        <v>74</v>
      </c>
      <c r="C141" s="85">
        <f>C139</f>
        <v>5133.02</v>
      </c>
      <c r="D141" s="55"/>
      <c r="E141" s="14">
        <v>39447</v>
      </c>
      <c r="F141" s="15" t="s">
        <v>74</v>
      </c>
      <c r="G141" s="4">
        <f>G137</f>
        <v>993.3</v>
      </c>
    </row>
    <row r="143" spans="1:7" ht="12.75">
      <c r="A143" s="14">
        <v>39448</v>
      </c>
      <c r="B143" s="15" t="s">
        <v>37</v>
      </c>
      <c r="C143" s="4">
        <f>C141</f>
        <v>5133.02</v>
      </c>
      <c r="D143" s="55"/>
      <c r="E143" s="14">
        <v>39448</v>
      </c>
      <c r="F143" s="15" t="s">
        <v>37</v>
      </c>
      <c r="G143" s="4">
        <f>G141</f>
        <v>993.3</v>
      </c>
    </row>
    <row r="144" spans="1:7" ht="12.75">
      <c r="A144" s="2">
        <v>39459</v>
      </c>
      <c r="B144" s="1" t="s">
        <v>8</v>
      </c>
      <c r="C144" s="71">
        <v>100</v>
      </c>
      <c r="E144" s="2">
        <v>39478</v>
      </c>
      <c r="F144" s="1" t="s">
        <v>34</v>
      </c>
      <c r="G144" s="64">
        <f>-C146</f>
        <v>10</v>
      </c>
    </row>
    <row r="145" spans="1:7" ht="12.75">
      <c r="A145" s="2">
        <v>39465</v>
      </c>
      <c r="B145" s="1" t="s">
        <v>97</v>
      </c>
      <c r="C145" s="7">
        <v>-600</v>
      </c>
      <c r="E145" s="14">
        <v>39478</v>
      </c>
      <c r="F145" s="13" t="s">
        <v>13</v>
      </c>
      <c r="G145" s="4">
        <f>G143+G144</f>
        <v>1003.3</v>
      </c>
    </row>
    <row r="146" spans="1:3" ht="12.75">
      <c r="A146" s="2">
        <v>39478</v>
      </c>
      <c r="B146" s="63" t="s">
        <v>29</v>
      </c>
      <c r="C146" s="7">
        <f>-0.1*C144</f>
        <v>-10</v>
      </c>
    </row>
    <row r="147" spans="1:3" ht="12.75">
      <c r="A147" s="14">
        <v>39478</v>
      </c>
      <c r="B147" s="13" t="s">
        <v>13</v>
      </c>
      <c r="C147" s="4">
        <f>SUM(C143:C146)</f>
        <v>4623.02</v>
      </c>
    </row>
    <row r="150" spans="1:7" ht="12.75">
      <c r="A150" s="66"/>
      <c r="B150" s="31"/>
      <c r="C150" s="32"/>
      <c r="D150" s="18"/>
      <c r="E150" s="66"/>
      <c r="F150" s="31"/>
      <c r="G150" s="32"/>
    </row>
    <row r="151" spans="1:7" ht="12.75">
      <c r="A151" s="66"/>
      <c r="B151" s="31"/>
      <c r="C151" s="32"/>
      <c r="D151" s="18"/>
      <c r="E151" s="66"/>
      <c r="F151" s="31"/>
      <c r="G151" s="32"/>
    </row>
    <row r="152" spans="1:7" ht="12.75">
      <c r="A152" s="66"/>
      <c r="B152" s="31"/>
      <c r="C152" s="32"/>
      <c r="D152" s="18"/>
      <c r="E152" s="66"/>
      <c r="F152" s="31"/>
      <c r="G152" s="32"/>
    </row>
    <row r="153" spans="1:7" ht="15.75">
      <c r="A153" s="11" t="s">
        <v>92</v>
      </c>
      <c r="E153" s="48" t="s">
        <v>93</v>
      </c>
      <c r="F153" s="49"/>
      <c r="G153" s="78"/>
    </row>
    <row r="154" spans="1:7" ht="15.75">
      <c r="A154" s="5" t="s">
        <v>0</v>
      </c>
      <c r="B154" s="5" t="s">
        <v>1</v>
      </c>
      <c r="C154" s="5" t="s">
        <v>2</v>
      </c>
      <c r="E154" s="5" t="s">
        <v>0</v>
      </c>
      <c r="F154" s="5" t="s">
        <v>1</v>
      </c>
      <c r="G154" s="5" t="s">
        <v>2</v>
      </c>
    </row>
    <row r="155" spans="1:7" ht="12.75">
      <c r="A155" s="14">
        <v>39479</v>
      </c>
      <c r="B155" s="15" t="s">
        <v>37</v>
      </c>
      <c r="C155" s="4">
        <f>C147</f>
        <v>4623.02</v>
      </c>
      <c r="D155" s="55"/>
      <c r="E155" s="14">
        <v>39479</v>
      </c>
      <c r="F155" s="15" t="s">
        <v>37</v>
      </c>
      <c r="G155" s="4">
        <f>G145</f>
        <v>1003.3</v>
      </c>
    </row>
    <row r="156" spans="1:7" ht="12.75">
      <c r="A156" s="2">
        <v>39484</v>
      </c>
      <c r="B156" s="79" t="s">
        <v>102</v>
      </c>
      <c r="C156" s="7">
        <v>-160.16</v>
      </c>
      <c r="E156" s="2">
        <v>39507</v>
      </c>
      <c r="F156" s="1" t="s">
        <v>34</v>
      </c>
      <c r="G156" s="3">
        <f>-C159</f>
        <v>10</v>
      </c>
    </row>
    <row r="157" spans="1:7" ht="12.75">
      <c r="A157" s="1"/>
      <c r="B157" s="80" t="s">
        <v>103</v>
      </c>
      <c r="C157" s="1"/>
      <c r="E157" s="14">
        <v>39507</v>
      </c>
      <c r="F157" s="13" t="s">
        <v>13</v>
      </c>
      <c r="G157" s="4">
        <f>G155+G156</f>
        <v>1013.3</v>
      </c>
    </row>
    <row r="158" spans="1:3" ht="12.75">
      <c r="A158" s="2">
        <v>39488</v>
      </c>
      <c r="B158" s="1" t="s">
        <v>100</v>
      </c>
      <c r="C158" s="71">
        <v>100</v>
      </c>
    </row>
    <row r="159" spans="1:3" ht="12.75">
      <c r="A159" s="2">
        <v>39507</v>
      </c>
      <c r="B159" s="63" t="s">
        <v>29</v>
      </c>
      <c r="C159" s="7">
        <f>-0.1*C158</f>
        <v>-10</v>
      </c>
    </row>
    <row r="160" spans="1:3" ht="12.75">
      <c r="A160" s="14">
        <v>39507</v>
      </c>
      <c r="B160" s="13" t="s">
        <v>13</v>
      </c>
      <c r="C160" s="4">
        <f>SUM(C155:C159)</f>
        <v>4552.860000000001</v>
      </c>
    </row>
    <row r="161" spans="1:7" ht="12.75">
      <c r="A161" s="76"/>
      <c r="B161" s="77"/>
      <c r="C161" s="78"/>
      <c r="E161" s="76"/>
      <c r="F161" s="77"/>
      <c r="G161" s="78"/>
    </row>
    <row r="162" spans="1:7" ht="12.75">
      <c r="A162" s="14">
        <v>39508</v>
      </c>
      <c r="B162" s="82" t="s">
        <v>37</v>
      </c>
      <c r="C162" s="4">
        <f>C160</f>
        <v>4552.860000000001</v>
      </c>
      <c r="D162" s="55"/>
      <c r="E162" s="14">
        <v>39508</v>
      </c>
      <c r="F162" s="15" t="s">
        <v>37</v>
      </c>
      <c r="G162" s="4">
        <f>G157</f>
        <v>1013.3</v>
      </c>
    </row>
    <row r="163" spans="1:7" ht="12.75">
      <c r="A163" s="2">
        <v>39508</v>
      </c>
      <c r="B163" s="1" t="s">
        <v>104</v>
      </c>
      <c r="C163" s="3">
        <v>100</v>
      </c>
      <c r="E163" s="2">
        <v>39538</v>
      </c>
      <c r="F163" s="1" t="s">
        <v>38</v>
      </c>
      <c r="G163" s="3">
        <f>-C168</f>
        <v>10</v>
      </c>
    </row>
    <row r="164" spans="1:7" ht="12.75">
      <c r="A164" s="2">
        <v>39522</v>
      </c>
      <c r="B164" s="54" t="s">
        <v>105</v>
      </c>
      <c r="C164" s="7">
        <v>-100</v>
      </c>
      <c r="E164" s="14">
        <v>39538</v>
      </c>
      <c r="F164" s="13" t="s">
        <v>13</v>
      </c>
      <c r="G164" s="4">
        <f>SUM(G162:G163)</f>
        <v>1023.3</v>
      </c>
    </row>
    <row r="165" spans="1:3" ht="12.75">
      <c r="A165" s="1"/>
      <c r="B165" s="54" t="s">
        <v>48</v>
      </c>
      <c r="C165" s="1"/>
    </row>
    <row r="166" spans="1:3" ht="12.75">
      <c r="A166" s="1"/>
      <c r="B166" s="17" t="s">
        <v>106</v>
      </c>
      <c r="C166" s="1"/>
    </row>
    <row r="167" spans="1:3" ht="12.75">
      <c r="A167" s="2">
        <v>39522</v>
      </c>
      <c r="B167" s="17" t="s">
        <v>108</v>
      </c>
      <c r="C167" s="7">
        <v>-9</v>
      </c>
    </row>
    <row r="168" spans="1:3" ht="12.75">
      <c r="A168" s="2">
        <v>39538</v>
      </c>
      <c r="B168" s="1" t="s">
        <v>107</v>
      </c>
      <c r="C168" s="7">
        <f>-0.1*C163</f>
        <v>-10</v>
      </c>
    </row>
    <row r="169" spans="1:3" ht="12.75">
      <c r="A169" s="14">
        <v>39538</v>
      </c>
      <c r="B169" s="15" t="s">
        <v>12</v>
      </c>
      <c r="C169" s="4">
        <f>SUM(C162:C168)</f>
        <v>4533.860000000001</v>
      </c>
    </row>
    <row r="171" spans="1:7" ht="12.75">
      <c r="A171" s="14">
        <v>39539</v>
      </c>
      <c r="B171" s="82" t="s">
        <v>37</v>
      </c>
      <c r="C171" s="4">
        <f>C169</f>
        <v>4533.860000000001</v>
      </c>
      <c r="D171" s="55"/>
      <c r="E171" s="14">
        <v>39539</v>
      </c>
      <c r="F171" s="82" t="s">
        <v>37</v>
      </c>
      <c r="G171" s="4">
        <f>G164</f>
        <v>1023.3</v>
      </c>
    </row>
    <row r="172" spans="1:7" ht="12.75">
      <c r="A172" s="2">
        <v>39543</v>
      </c>
      <c r="B172" s="1" t="s">
        <v>110</v>
      </c>
      <c r="C172" s="3">
        <v>100</v>
      </c>
      <c r="E172" s="2">
        <v>39568</v>
      </c>
      <c r="F172" s="1" t="s">
        <v>38</v>
      </c>
      <c r="G172" s="3">
        <f>-C221</f>
        <v>211</v>
      </c>
    </row>
    <row r="173" spans="1:7" ht="12.75">
      <c r="A173" s="2">
        <v>39543</v>
      </c>
      <c r="B173" s="87" t="s">
        <v>111</v>
      </c>
      <c r="C173" s="3">
        <v>100</v>
      </c>
      <c r="E173" s="14">
        <v>39568</v>
      </c>
      <c r="F173" s="15" t="s">
        <v>12</v>
      </c>
      <c r="G173" s="4">
        <f>G171+G172</f>
        <v>1234.3</v>
      </c>
    </row>
    <row r="174" spans="1:7" ht="12.75">
      <c r="A174" s="2">
        <v>39543</v>
      </c>
      <c r="B174" s="87" t="s">
        <v>43</v>
      </c>
      <c r="C174" s="3">
        <v>50</v>
      </c>
      <c r="G174" s="50"/>
    </row>
    <row r="175" spans="1:7" ht="12.75">
      <c r="A175" s="2">
        <v>39543</v>
      </c>
      <c r="B175" s="87" t="s">
        <v>112</v>
      </c>
      <c r="C175" s="3">
        <v>50</v>
      </c>
      <c r="G175" s="50"/>
    </row>
    <row r="176" spans="1:7" ht="12.75">
      <c r="A176" s="2">
        <v>39543</v>
      </c>
      <c r="B176" s="87" t="s">
        <v>113</v>
      </c>
      <c r="C176" s="3">
        <v>30</v>
      </c>
      <c r="G176" s="50"/>
    </row>
    <row r="177" spans="1:3" ht="12.75">
      <c r="A177" s="2">
        <v>39557</v>
      </c>
      <c r="B177" s="1" t="s">
        <v>65</v>
      </c>
      <c r="C177" s="3">
        <v>60</v>
      </c>
    </row>
    <row r="178" spans="1:3" ht="12.75">
      <c r="A178" s="2">
        <v>39557</v>
      </c>
      <c r="B178" s="1" t="s">
        <v>14</v>
      </c>
      <c r="C178" s="3">
        <v>200</v>
      </c>
    </row>
    <row r="179" spans="1:3" ht="12.75">
      <c r="A179" s="2">
        <v>39557</v>
      </c>
      <c r="B179" s="1" t="s">
        <v>114</v>
      </c>
      <c r="C179" s="3">
        <v>200</v>
      </c>
    </row>
    <row r="180" spans="1:3" ht="12.75">
      <c r="A180" s="2">
        <v>39557</v>
      </c>
      <c r="B180" s="1" t="s">
        <v>115</v>
      </c>
      <c r="C180" s="3">
        <v>100</v>
      </c>
    </row>
    <row r="181" spans="1:3" ht="12.75">
      <c r="A181" s="2">
        <v>39557</v>
      </c>
      <c r="B181" s="1" t="s">
        <v>116</v>
      </c>
      <c r="C181" s="3">
        <v>100</v>
      </c>
    </row>
    <row r="182" spans="1:3" ht="12.75">
      <c r="A182" s="2">
        <v>39557</v>
      </c>
      <c r="B182" s="1" t="s">
        <v>16</v>
      </c>
      <c r="C182" s="3">
        <v>100</v>
      </c>
    </row>
    <row r="183" spans="1:3" ht="12.75">
      <c r="A183" s="2">
        <v>39557</v>
      </c>
      <c r="B183" s="1" t="s">
        <v>10</v>
      </c>
      <c r="C183" s="3">
        <v>100</v>
      </c>
    </row>
    <row r="184" spans="1:3" ht="12.75">
      <c r="A184" s="2">
        <v>39557</v>
      </c>
      <c r="B184" s="1" t="s">
        <v>117</v>
      </c>
      <c r="C184" s="3">
        <v>50</v>
      </c>
    </row>
    <row r="185" spans="1:3" ht="12.75">
      <c r="A185" s="2">
        <v>39557</v>
      </c>
      <c r="B185" s="1" t="s">
        <v>24</v>
      </c>
      <c r="C185" s="3">
        <v>50</v>
      </c>
    </row>
    <row r="186" spans="1:3" ht="12.75">
      <c r="A186" s="2">
        <v>39557</v>
      </c>
      <c r="B186" s="1" t="s">
        <v>118</v>
      </c>
      <c r="C186" s="3">
        <v>50</v>
      </c>
    </row>
    <row r="187" spans="1:3" ht="12.75">
      <c r="A187" s="2">
        <v>39557</v>
      </c>
      <c r="B187" s="1" t="s">
        <v>119</v>
      </c>
      <c r="C187" s="3">
        <v>50</v>
      </c>
    </row>
    <row r="188" spans="1:3" ht="12.75">
      <c r="A188" s="2">
        <v>39557</v>
      </c>
      <c r="B188" s="1" t="s">
        <v>26</v>
      </c>
      <c r="C188" s="3">
        <v>50</v>
      </c>
    </row>
    <row r="189" spans="1:3" ht="12.75">
      <c r="A189" s="2">
        <v>39557</v>
      </c>
      <c r="B189" s="1" t="s">
        <v>15</v>
      </c>
      <c r="C189" s="3">
        <v>300</v>
      </c>
    </row>
    <row r="190" spans="1:3" ht="12.75">
      <c r="A190" s="2">
        <v>39557</v>
      </c>
      <c r="B190" s="1" t="s">
        <v>120</v>
      </c>
      <c r="C190" s="3">
        <v>100</v>
      </c>
    </row>
    <row r="191" spans="1:3" ht="12.75">
      <c r="A191" s="2">
        <v>39557</v>
      </c>
      <c r="B191" s="1" t="s">
        <v>121</v>
      </c>
      <c r="C191" s="3">
        <v>40</v>
      </c>
    </row>
    <row r="192" spans="1:3" ht="12.75">
      <c r="A192" s="2">
        <v>39557</v>
      </c>
      <c r="B192" s="1" t="s">
        <v>64</v>
      </c>
      <c r="C192" s="3">
        <v>100</v>
      </c>
    </row>
    <row r="193" spans="1:3" ht="12.75">
      <c r="A193" s="2">
        <v>39557</v>
      </c>
      <c r="B193" s="1" t="s">
        <v>59</v>
      </c>
      <c r="C193" s="3">
        <v>80</v>
      </c>
    </row>
    <row r="194" spans="1:6" ht="12.75">
      <c r="A194" s="2">
        <v>39557</v>
      </c>
      <c r="B194" s="1" t="s">
        <v>122</v>
      </c>
      <c r="C194" s="3">
        <v>50</v>
      </c>
      <c r="F194" s="50"/>
    </row>
    <row r="195" spans="1:3" ht="12.75">
      <c r="A195" s="2">
        <v>39557</v>
      </c>
      <c r="B195" s="16" t="s">
        <v>123</v>
      </c>
      <c r="C195" s="3">
        <v>100</v>
      </c>
    </row>
    <row r="196" spans="1:3" ht="12.75">
      <c r="A196" s="2"/>
      <c r="B196" s="80" t="s">
        <v>124</v>
      </c>
      <c r="C196" s="3"/>
    </row>
    <row r="197" spans="1:3" ht="12.75">
      <c r="A197" s="2">
        <v>39557</v>
      </c>
      <c r="B197" s="16" t="s">
        <v>60</v>
      </c>
      <c r="C197" s="3">
        <v>100</v>
      </c>
    </row>
    <row r="198" spans="1:3" ht="12.75">
      <c r="A198" s="2"/>
      <c r="B198" s="17" t="s">
        <v>47</v>
      </c>
      <c r="C198" s="3"/>
    </row>
    <row r="199" spans="1:3" ht="12.75">
      <c r="A199" s="2">
        <v>39557</v>
      </c>
      <c r="B199" s="16" t="s">
        <v>125</v>
      </c>
      <c r="C199" s="3">
        <v>100</v>
      </c>
    </row>
    <row r="200" spans="1:3" ht="12.75">
      <c r="A200" s="2"/>
      <c r="B200" s="17" t="s">
        <v>61</v>
      </c>
      <c r="C200" s="3"/>
    </row>
    <row r="201" spans="1:6" ht="12.75">
      <c r="A201" s="2">
        <v>39557</v>
      </c>
      <c r="B201" s="16" t="s">
        <v>126</v>
      </c>
      <c r="C201" s="3">
        <v>100</v>
      </c>
      <c r="F201" s="50"/>
    </row>
    <row r="202" spans="1:6" ht="12.75">
      <c r="A202" s="2"/>
      <c r="B202" s="17" t="s">
        <v>63</v>
      </c>
      <c r="C202" s="3"/>
      <c r="F202" s="50"/>
    </row>
    <row r="204" spans="1:7" ht="15.75">
      <c r="A204" s="11" t="s">
        <v>92</v>
      </c>
      <c r="E204" s="48" t="s">
        <v>93</v>
      </c>
      <c r="F204" s="49"/>
      <c r="G204" s="78"/>
    </row>
    <row r="205" spans="1:7" ht="15.75">
      <c r="A205" s="5" t="s">
        <v>0</v>
      </c>
      <c r="B205" s="5" t="s">
        <v>1</v>
      </c>
      <c r="C205" s="5" t="s">
        <v>2</v>
      </c>
      <c r="E205" s="5" t="s">
        <v>0</v>
      </c>
      <c r="F205" s="5" t="s">
        <v>1</v>
      </c>
      <c r="G205" s="5" t="s">
        <v>2</v>
      </c>
    </row>
    <row r="206" spans="1:3" ht="12.75">
      <c r="A206" s="2">
        <v>39557</v>
      </c>
      <c r="B206" s="16" t="s">
        <v>62</v>
      </c>
      <c r="C206" s="3">
        <v>100</v>
      </c>
    </row>
    <row r="207" spans="1:7" ht="12.75">
      <c r="A207" s="2"/>
      <c r="B207" s="17" t="s">
        <v>61</v>
      </c>
      <c r="C207" s="89"/>
      <c r="G207" s="50"/>
    </row>
    <row r="208" spans="1:7" ht="12.75">
      <c r="A208" s="2">
        <v>39557</v>
      </c>
      <c r="B208" s="79" t="s">
        <v>134</v>
      </c>
      <c r="C208" s="3">
        <v>5040</v>
      </c>
      <c r="G208" s="50"/>
    </row>
    <row r="209" spans="1:7" ht="12.75">
      <c r="A209" s="2"/>
      <c r="B209" s="80" t="s">
        <v>135</v>
      </c>
      <c r="C209" s="3"/>
      <c r="G209" s="50"/>
    </row>
    <row r="210" spans="1:7" ht="12.75">
      <c r="A210" s="2">
        <v>39557</v>
      </c>
      <c r="B210" s="88" t="s">
        <v>128</v>
      </c>
      <c r="C210" s="3">
        <v>671</v>
      </c>
      <c r="F210" s="50"/>
      <c r="G210" s="50"/>
    </row>
    <row r="211" spans="1:7" ht="12.75">
      <c r="A211" s="2">
        <v>39557</v>
      </c>
      <c r="B211" s="79" t="s">
        <v>129</v>
      </c>
      <c r="C211" s="7">
        <f>-5200</f>
        <v>-5200</v>
      </c>
      <c r="G211" s="50"/>
    </row>
    <row r="212" spans="1:7" ht="12.75">
      <c r="A212" s="1"/>
      <c r="B212" s="80" t="s">
        <v>130</v>
      </c>
      <c r="C212" s="3"/>
      <c r="G212" s="50"/>
    </row>
    <row r="213" spans="1:7" ht="12.75">
      <c r="A213" s="2">
        <v>39557</v>
      </c>
      <c r="B213" s="79" t="s">
        <v>131</v>
      </c>
      <c r="C213" s="7">
        <v>-200</v>
      </c>
      <c r="G213" s="50"/>
    </row>
    <row r="214" spans="1:7" ht="12.75">
      <c r="A214" s="1"/>
      <c r="B214" s="80" t="s">
        <v>132</v>
      </c>
      <c r="C214" s="3"/>
      <c r="G214" s="50"/>
    </row>
    <row r="215" spans="1:7" ht="12.75">
      <c r="A215" s="2">
        <v>39557</v>
      </c>
      <c r="B215" s="88" t="s">
        <v>133</v>
      </c>
      <c r="C215" s="7">
        <v>-100</v>
      </c>
      <c r="G215" s="50"/>
    </row>
    <row r="216" spans="1:7" ht="12.75">
      <c r="A216" s="2">
        <v>39557</v>
      </c>
      <c r="B216" s="79" t="s">
        <v>136</v>
      </c>
      <c r="C216" s="7">
        <f>-175</f>
        <v>-175</v>
      </c>
      <c r="G216" s="50"/>
    </row>
    <row r="217" spans="1:7" ht="12.75">
      <c r="A217" s="2"/>
      <c r="B217" s="80" t="s">
        <v>137</v>
      </c>
      <c r="C217" s="3"/>
      <c r="G217" s="50"/>
    </row>
    <row r="218" spans="1:7" ht="12.75">
      <c r="A218" s="2">
        <v>39557</v>
      </c>
      <c r="B218" s="88" t="s">
        <v>138</v>
      </c>
      <c r="C218" s="7">
        <v>-46.53</v>
      </c>
      <c r="G218" s="50"/>
    </row>
    <row r="219" spans="1:3" ht="12.75">
      <c r="A219" s="2">
        <v>39557</v>
      </c>
      <c r="B219" s="88" t="s">
        <v>139</v>
      </c>
      <c r="C219" s="7">
        <v>-188.56</v>
      </c>
    </row>
    <row r="220" spans="1:3" ht="12.75">
      <c r="A220" s="2">
        <v>39557</v>
      </c>
      <c r="B220" s="88" t="s">
        <v>140</v>
      </c>
      <c r="C220" s="7">
        <v>-100</v>
      </c>
    </row>
    <row r="221" spans="1:6" ht="12.75">
      <c r="A221" s="2">
        <v>39568</v>
      </c>
      <c r="B221" s="88" t="s">
        <v>30</v>
      </c>
      <c r="C221" s="7">
        <f>SUM(C172:C194)*(-0.1)</f>
        <v>-211</v>
      </c>
      <c r="F221" s="86"/>
    </row>
    <row r="222" spans="1:6" ht="12.75">
      <c r="A222" s="14">
        <v>39568</v>
      </c>
      <c r="B222" s="82" t="s">
        <v>12</v>
      </c>
      <c r="C222" s="90">
        <f>SUM(C171:C221)</f>
        <v>6633.77</v>
      </c>
      <c r="F222" s="50"/>
    </row>
    <row r="223" ht="12.75">
      <c r="C223" s="50"/>
    </row>
    <row r="224" spans="1:7" ht="12.75">
      <c r="A224" s="14">
        <v>39569</v>
      </c>
      <c r="B224" s="82" t="s">
        <v>37</v>
      </c>
      <c r="C224" s="4">
        <f>C222</f>
        <v>6633.77</v>
      </c>
      <c r="D224" s="55"/>
      <c r="E224" s="14">
        <v>39569</v>
      </c>
      <c r="F224" s="82" t="s">
        <v>37</v>
      </c>
      <c r="G224" s="4">
        <f>G173</f>
        <v>1234.3</v>
      </c>
    </row>
    <row r="225" spans="1:7" ht="12.75">
      <c r="A225" s="2">
        <v>39575</v>
      </c>
      <c r="B225" s="87" t="s">
        <v>145</v>
      </c>
      <c r="C225" s="7">
        <f>-43.28</f>
        <v>-43.28</v>
      </c>
      <c r="E225" s="2">
        <v>39587</v>
      </c>
      <c r="F225" s="1" t="s">
        <v>147</v>
      </c>
      <c r="G225" s="3">
        <v>600</v>
      </c>
    </row>
    <row r="226" spans="1:7" ht="12.75">
      <c r="A226" s="2">
        <v>39578</v>
      </c>
      <c r="B226" s="1" t="s">
        <v>143</v>
      </c>
      <c r="C226" s="7">
        <f>-100</f>
        <v>-100</v>
      </c>
      <c r="E226" s="2">
        <v>39587</v>
      </c>
      <c r="F226" s="22" t="s">
        <v>98</v>
      </c>
      <c r="G226" s="7">
        <f>-1100</f>
        <v>-1100</v>
      </c>
    </row>
    <row r="227" spans="1:7" ht="12.75">
      <c r="A227" s="1"/>
      <c r="B227" s="87" t="s">
        <v>168</v>
      </c>
      <c r="C227" s="7"/>
      <c r="E227" s="1"/>
      <c r="F227" s="22" t="s">
        <v>146</v>
      </c>
      <c r="G227" s="3"/>
    </row>
    <row r="228" spans="1:7" ht="12.75">
      <c r="A228" s="2">
        <v>39578</v>
      </c>
      <c r="B228" s="87" t="s">
        <v>144</v>
      </c>
      <c r="C228" s="7">
        <f>-12</f>
        <v>-12</v>
      </c>
      <c r="E228" s="14">
        <v>39599</v>
      </c>
      <c r="F228" s="82" t="s">
        <v>12</v>
      </c>
      <c r="G228" s="4">
        <f>SUM(G224:G227)</f>
        <v>734.3</v>
      </c>
    </row>
    <row r="229" spans="1:7" ht="12.75">
      <c r="A229" s="2">
        <v>39587</v>
      </c>
      <c r="B229" s="1" t="s">
        <v>141</v>
      </c>
      <c r="C229" s="7">
        <f>-1270</f>
        <v>-1270</v>
      </c>
      <c r="G229" s="50"/>
    </row>
    <row r="230" spans="1:7" ht="12.75">
      <c r="A230" s="1"/>
      <c r="B230" s="87" t="s">
        <v>142</v>
      </c>
      <c r="C230" s="3"/>
      <c r="G230" s="50"/>
    </row>
    <row r="231" spans="1:7" ht="12.75">
      <c r="A231" s="14">
        <v>39599</v>
      </c>
      <c r="B231" s="82" t="s">
        <v>12</v>
      </c>
      <c r="C231" s="4">
        <f>SUM(C224:C229)</f>
        <v>5208.490000000001</v>
      </c>
      <c r="G231" s="50"/>
    </row>
    <row r="232" spans="1:7" ht="12.75">
      <c r="A232" s="91"/>
      <c r="B232" s="92"/>
      <c r="C232" s="93"/>
      <c r="G232" s="50"/>
    </row>
    <row r="233" spans="1:7" ht="12.75">
      <c r="A233" s="14">
        <v>39629</v>
      </c>
      <c r="B233" s="15" t="s">
        <v>74</v>
      </c>
      <c r="C233" s="4">
        <f>C231</f>
        <v>5208.490000000001</v>
      </c>
      <c r="D233" s="40"/>
      <c r="E233" s="14">
        <v>39629</v>
      </c>
      <c r="F233" s="15" t="s">
        <v>74</v>
      </c>
      <c r="G233" s="4">
        <f>G228</f>
        <v>734.3</v>
      </c>
    </row>
    <row r="234" spans="1:7" ht="12.75">
      <c r="A234" s="91"/>
      <c r="C234" s="50"/>
      <c r="G234" s="50"/>
    </row>
    <row r="235" spans="1:7" ht="12.75">
      <c r="A235" s="14">
        <v>39630</v>
      </c>
      <c r="B235" s="82" t="s">
        <v>37</v>
      </c>
      <c r="C235" s="4">
        <f>C233</f>
        <v>5208.490000000001</v>
      </c>
      <c r="E235" s="14">
        <v>39630</v>
      </c>
      <c r="F235" s="82" t="s">
        <v>37</v>
      </c>
      <c r="G235" s="4">
        <f>G233</f>
        <v>734.3</v>
      </c>
    </row>
    <row r="236" spans="1:7" ht="12.75">
      <c r="A236" s="2">
        <v>39640</v>
      </c>
      <c r="B236" s="87" t="s">
        <v>111</v>
      </c>
      <c r="C236" s="3">
        <v>200</v>
      </c>
      <c r="E236" s="1"/>
      <c r="F236" s="1" t="s">
        <v>38</v>
      </c>
      <c r="G236" s="3">
        <f>-C240</f>
        <v>20</v>
      </c>
    </row>
    <row r="237" spans="1:7" ht="12.75">
      <c r="A237" s="2">
        <v>39640</v>
      </c>
      <c r="B237" s="87" t="s">
        <v>148</v>
      </c>
      <c r="C237" s="7">
        <v>-30</v>
      </c>
      <c r="E237" s="14">
        <v>39660</v>
      </c>
      <c r="F237" s="15" t="s">
        <v>12</v>
      </c>
      <c r="G237" s="4">
        <f>G235+G236</f>
        <v>754.3</v>
      </c>
    </row>
    <row r="238" spans="1:7" ht="12.75">
      <c r="A238" s="2"/>
      <c r="B238" s="87" t="s">
        <v>149</v>
      </c>
      <c r="C238" s="3"/>
      <c r="G238" s="50"/>
    </row>
    <row r="239" spans="1:7" ht="12.75">
      <c r="A239" s="2">
        <v>39641</v>
      </c>
      <c r="B239" s="87" t="s">
        <v>150</v>
      </c>
      <c r="C239" s="7">
        <v>-132.25</v>
      </c>
      <c r="G239" s="50"/>
    </row>
    <row r="240" spans="1:7" ht="12.75">
      <c r="A240" s="2"/>
      <c r="B240" s="87" t="s">
        <v>107</v>
      </c>
      <c r="C240" s="7">
        <f>-0.1*(C236)</f>
        <v>-20</v>
      </c>
      <c r="G240" s="50"/>
    </row>
    <row r="241" spans="1:7" ht="12.75">
      <c r="A241" s="14">
        <v>39660</v>
      </c>
      <c r="B241" s="82" t="s">
        <v>12</v>
      </c>
      <c r="C241" s="4">
        <f>SUM(C235:C240)</f>
        <v>5226.240000000001</v>
      </c>
      <c r="G241" s="50"/>
    </row>
    <row r="242" spans="1:7" ht="12.75">
      <c r="A242" s="41"/>
      <c r="B242" s="92"/>
      <c r="C242" s="32"/>
      <c r="G242" s="50"/>
    </row>
    <row r="243" spans="1:7" ht="12.75">
      <c r="A243" s="41"/>
      <c r="B243" s="92"/>
      <c r="C243" s="32"/>
      <c r="G243" s="50"/>
    </row>
    <row r="244" spans="1:7" ht="12.75">
      <c r="A244" s="41"/>
      <c r="B244" s="92"/>
      <c r="C244" s="32"/>
      <c r="G244" s="50"/>
    </row>
    <row r="245" spans="1:7" ht="12.75">
      <c r="A245" s="41"/>
      <c r="B245" s="92"/>
      <c r="C245" s="32"/>
      <c r="G245" s="50"/>
    </row>
    <row r="246" spans="1:7" ht="12.75">
      <c r="A246" s="41"/>
      <c r="B246" s="92"/>
      <c r="C246" s="32"/>
      <c r="G246" s="50"/>
    </row>
    <row r="247" spans="1:7" ht="12.75">
      <c r="A247" s="41"/>
      <c r="B247" s="92"/>
      <c r="C247" s="32"/>
      <c r="G247" s="50"/>
    </row>
    <row r="248" spans="1:7" ht="12.75">
      <c r="A248" s="41"/>
      <c r="B248" s="92"/>
      <c r="C248" s="32"/>
      <c r="G248" s="50"/>
    </row>
    <row r="249" spans="1:7" ht="12.75">
      <c r="A249" s="41"/>
      <c r="B249" s="92"/>
      <c r="C249" s="32"/>
      <c r="G249" s="50"/>
    </row>
    <row r="250" spans="1:7" ht="12.75">
      <c r="A250" s="41"/>
      <c r="B250" s="92"/>
      <c r="C250" s="32"/>
      <c r="G250" s="50"/>
    </row>
    <row r="251" spans="1:7" ht="12.75">
      <c r="A251" s="41"/>
      <c r="B251" s="92"/>
      <c r="C251" s="32"/>
      <c r="G251" s="50"/>
    </row>
    <row r="252" spans="1:7" ht="12.75">
      <c r="A252" s="41"/>
      <c r="B252" s="92"/>
      <c r="C252" s="32"/>
      <c r="G252" s="50"/>
    </row>
    <row r="253" spans="1:7" ht="12.75">
      <c r="A253" s="41"/>
      <c r="B253" s="92"/>
      <c r="C253" s="32"/>
      <c r="G253" s="50"/>
    </row>
    <row r="254" spans="1:7" ht="12.75">
      <c r="A254" s="41"/>
      <c r="B254" s="92"/>
      <c r="C254" s="32"/>
      <c r="G254" s="50"/>
    </row>
    <row r="255" spans="1:7" ht="15.75">
      <c r="A255" s="95" t="s">
        <v>92</v>
      </c>
      <c r="B255" s="118"/>
      <c r="C255" s="119"/>
      <c r="D255" s="54"/>
      <c r="E255" s="95" t="s">
        <v>93</v>
      </c>
      <c r="F255" s="118"/>
      <c r="G255" s="42"/>
    </row>
    <row r="256" spans="1:7" ht="15.75">
      <c r="A256" s="51" t="s">
        <v>0</v>
      </c>
      <c r="B256" s="51" t="s">
        <v>1</v>
      </c>
      <c r="C256" s="51" t="s">
        <v>2</v>
      </c>
      <c r="E256" s="51" t="s">
        <v>0</v>
      </c>
      <c r="F256" s="51" t="s">
        <v>1</v>
      </c>
      <c r="G256" s="51" t="s">
        <v>2</v>
      </c>
    </row>
    <row r="257" spans="1:7" ht="12.75">
      <c r="A257" s="14">
        <v>39661</v>
      </c>
      <c r="B257" s="81" t="s">
        <v>81</v>
      </c>
      <c r="C257" s="4">
        <f>C241</f>
        <v>5226.240000000001</v>
      </c>
      <c r="E257" s="14">
        <v>39295</v>
      </c>
      <c r="F257" s="81" t="s">
        <v>81</v>
      </c>
      <c r="G257" s="4">
        <f>G237</f>
        <v>754.3</v>
      </c>
    </row>
    <row r="258" spans="1:7" ht="12.75">
      <c r="A258" s="62">
        <v>39661</v>
      </c>
      <c r="B258" s="98" t="s">
        <v>166</v>
      </c>
      <c r="C258" s="65">
        <v>-95</v>
      </c>
      <c r="E258" s="14"/>
      <c r="F258" s="1" t="s">
        <v>38</v>
      </c>
      <c r="G258" s="65">
        <f>-C283</f>
        <v>19</v>
      </c>
    </row>
    <row r="259" spans="1:7" ht="12.75">
      <c r="A259" s="62">
        <v>39670</v>
      </c>
      <c r="B259" s="98" t="s">
        <v>153</v>
      </c>
      <c r="C259" s="64">
        <v>50</v>
      </c>
      <c r="E259" s="14">
        <v>39325</v>
      </c>
      <c r="F259" s="15" t="s">
        <v>12</v>
      </c>
      <c r="G259" s="4">
        <f>G257+G258</f>
        <v>773.3</v>
      </c>
    </row>
    <row r="260" spans="1:3" ht="12.75">
      <c r="A260" s="62">
        <v>39670</v>
      </c>
      <c r="B260" s="63" t="s">
        <v>152</v>
      </c>
      <c r="C260" s="64">
        <v>50</v>
      </c>
    </row>
    <row r="261" spans="1:3" ht="12.75">
      <c r="A261" s="62">
        <v>39670</v>
      </c>
      <c r="B261" s="63" t="s">
        <v>154</v>
      </c>
      <c r="C261" s="64">
        <v>20</v>
      </c>
    </row>
    <row r="262" spans="1:3" ht="12.75">
      <c r="A262" s="62">
        <v>39670</v>
      </c>
      <c r="B262" s="99" t="s">
        <v>151</v>
      </c>
      <c r="C262" s="64">
        <v>20</v>
      </c>
    </row>
    <row r="263" spans="1:3" ht="12.75">
      <c r="A263" s="102">
        <v>39682</v>
      </c>
      <c r="B263" s="99" t="s">
        <v>165</v>
      </c>
      <c r="C263" s="64">
        <v>50</v>
      </c>
    </row>
    <row r="264" spans="1:3" ht="12.75">
      <c r="A264" s="102">
        <v>39670</v>
      </c>
      <c r="B264" s="104" t="s">
        <v>164</v>
      </c>
      <c r="C264" s="64"/>
    </row>
    <row r="265" spans="1:3" ht="12.75">
      <c r="A265" s="103"/>
      <c r="B265" s="105" t="s">
        <v>167</v>
      </c>
      <c r="C265" s="64">
        <v>25</v>
      </c>
    </row>
    <row r="266" spans="1:3" ht="12.75">
      <c r="A266" s="103"/>
      <c r="B266" s="105" t="s">
        <v>155</v>
      </c>
      <c r="C266" s="64">
        <v>10</v>
      </c>
    </row>
    <row r="267" spans="1:3" ht="12.75">
      <c r="A267" s="103"/>
      <c r="B267" s="105" t="s">
        <v>156</v>
      </c>
      <c r="C267" s="64">
        <v>10</v>
      </c>
    </row>
    <row r="268" spans="1:3" ht="12.75">
      <c r="A268" s="101"/>
      <c r="B268" s="106" t="s">
        <v>173</v>
      </c>
      <c r="C268" s="64">
        <v>10</v>
      </c>
    </row>
    <row r="269" spans="1:3" ht="12.75">
      <c r="A269" s="102">
        <v>39670</v>
      </c>
      <c r="B269" s="72" t="s">
        <v>174</v>
      </c>
      <c r="C269" s="65">
        <v>-109</v>
      </c>
    </row>
    <row r="270" spans="1:3" ht="12.75">
      <c r="A270" s="101"/>
      <c r="B270" s="100" t="s">
        <v>175</v>
      </c>
      <c r="C270" s="65"/>
    </row>
    <row r="271" spans="1:3" ht="12.75">
      <c r="A271" s="102">
        <v>39668</v>
      </c>
      <c r="B271" s="100" t="s">
        <v>157</v>
      </c>
      <c r="C271" s="65"/>
    </row>
    <row r="272" spans="1:3" ht="12.75">
      <c r="A272" s="103"/>
      <c r="B272" s="100" t="s">
        <v>158</v>
      </c>
      <c r="C272" s="65">
        <v>-773.39</v>
      </c>
    </row>
    <row r="273" spans="1:3" ht="12.75">
      <c r="A273" s="54"/>
      <c r="B273" s="107" t="s">
        <v>159</v>
      </c>
      <c r="C273" s="108">
        <v>-50.08</v>
      </c>
    </row>
    <row r="274" spans="1:3" ht="12.75">
      <c r="A274" s="54"/>
      <c r="B274" s="107" t="s">
        <v>160</v>
      </c>
      <c r="C274" s="108">
        <v>-27.18</v>
      </c>
    </row>
    <row r="275" spans="1:3" ht="12.75">
      <c r="A275" s="54"/>
      <c r="B275" s="107" t="s">
        <v>161</v>
      </c>
      <c r="C275" s="7">
        <v>-10</v>
      </c>
    </row>
    <row r="276" spans="1:3" ht="12.75">
      <c r="A276" s="54"/>
      <c r="B276" s="107" t="s">
        <v>162</v>
      </c>
      <c r="C276" s="7">
        <v>-118</v>
      </c>
    </row>
    <row r="277" spans="1:3" ht="12.75">
      <c r="A277" s="17"/>
      <c r="B277" s="110" t="s">
        <v>163</v>
      </c>
      <c r="C277" s="7">
        <v>-84</v>
      </c>
    </row>
    <row r="278" spans="1:3" ht="12.75">
      <c r="A278" s="112">
        <v>39684</v>
      </c>
      <c r="B278" s="107" t="s">
        <v>177</v>
      </c>
      <c r="C278" s="113">
        <v>-100</v>
      </c>
    </row>
    <row r="279" spans="1:3" ht="12.75">
      <c r="A279" s="114"/>
      <c r="B279" s="107" t="s">
        <v>169</v>
      </c>
      <c r="C279" s="109"/>
    </row>
    <row r="280" spans="1:3" ht="12.75">
      <c r="A280" s="114"/>
      <c r="B280" s="107" t="s">
        <v>170</v>
      </c>
      <c r="C280" s="109"/>
    </row>
    <row r="281" spans="1:3" ht="12.75">
      <c r="A281" s="115">
        <v>39690</v>
      </c>
      <c r="B281" s="111" t="s">
        <v>171</v>
      </c>
      <c r="C281" s="116">
        <v>-100</v>
      </c>
    </row>
    <row r="282" spans="1:3" ht="12.75">
      <c r="A282" s="53"/>
      <c r="B282" s="110" t="s">
        <v>172</v>
      </c>
      <c r="C282" s="54"/>
    </row>
    <row r="283" spans="1:3" ht="12.75">
      <c r="A283" s="53"/>
      <c r="B283" s="87" t="s">
        <v>107</v>
      </c>
      <c r="C283" s="117">
        <f>SUM(C259:C263)*(-0.1)</f>
        <v>-19</v>
      </c>
    </row>
    <row r="284" spans="1:7" ht="12.75">
      <c r="A284" s="14">
        <v>39691</v>
      </c>
      <c r="B284" s="15" t="s">
        <v>12</v>
      </c>
      <c r="C284" s="4">
        <f>SUM(C257:C283)</f>
        <v>3985.59</v>
      </c>
      <c r="E284" s="55"/>
      <c r="F284" s="55"/>
      <c r="G284" s="55"/>
    </row>
    <row r="285" spans="1:3" ht="12.75">
      <c r="A285" s="126" t="s">
        <v>176</v>
      </c>
      <c r="B285" s="126"/>
      <c r="C285" s="126"/>
    </row>
    <row r="287" spans="1:7" ht="12.75">
      <c r="A287" s="14">
        <v>39692</v>
      </c>
      <c r="B287" s="15" t="s">
        <v>37</v>
      </c>
      <c r="C287" s="90">
        <f>C284</f>
        <v>3985.59</v>
      </c>
      <c r="D287" s="55"/>
      <c r="E287" s="14">
        <v>39692</v>
      </c>
      <c r="F287" s="15" t="s">
        <v>37</v>
      </c>
      <c r="G287" s="4">
        <f>G259</f>
        <v>773.3</v>
      </c>
    </row>
    <row r="288" spans="1:7" ht="12.75">
      <c r="A288" s="2">
        <v>39713</v>
      </c>
      <c r="B288" s="16" t="s">
        <v>179</v>
      </c>
      <c r="C288" s="123">
        <v>-100</v>
      </c>
      <c r="E288" s="1"/>
      <c r="F288" s="1" t="s">
        <v>74</v>
      </c>
      <c r="G288" s="1"/>
    </row>
    <row r="289" spans="1:7" ht="12.75" customHeight="1">
      <c r="A289" s="122"/>
      <c r="B289" s="73" t="s">
        <v>180</v>
      </c>
      <c r="C289" s="124"/>
      <c r="D289" s="120"/>
      <c r="E289" s="14">
        <v>39721</v>
      </c>
      <c r="F289" s="15" t="s">
        <v>12</v>
      </c>
      <c r="G289" s="4">
        <f>G287+G288</f>
        <v>773.3</v>
      </c>
    </row>
    <row r="290" spans="1:7" ht="12.75" customHeight="1">
      <c r="A290" s="14">
        <v>39721</v>
      </c>
      <c r="B290" s="82" t="s">
        <v>12</v>
      </c>
      <c r="C290" s="4">
        <f>SUM(C287:C289)</f>
        <v>3885.59</v>
      </c>
      <c r="D290" s="120"/>
      <c r="E290" s="120"/>
      <c r="F290" s="120"/>
      <c r="G290" s="120"/>
    </row>
    <row r="291" spans="1:7" ht="12.75">
      <c r="A291" s="120"/>
      <c r="B291" s="120"/>
      <c r="C291" s="121"/>
      <c r="D291" s="120"/>
      <c r="E291" s="120"/>
      <c r="F291" s="120"/>
      <c r="G291" s="120"/>
    </row>
    <row r="292" spans="1:7" ht="12.75">
      <c r="A292" s="14">
        <v>39752</v>
      </c>
      <c r="B292" s="15" t="s">
        <v>74</v>
      </c>
      <c r="C292" s="4">
        <f>C290</f>
        <v>3885.59</v>
      </c>
      <c r="D292" s="55"/>
      <c r="E292" s="14">
        <v>39752</v>
      </c>
      <c r="F292" s="15" t="s">
        <v>74</v>
      </c>
      <c r="G292" s="4">
        <f>G289</f>
        <v>773.3</v>
      </c>
    </row>
    <row r="293" spans="1:7" ht="12.75">
      <c r="A293" s="120"/>
      <c r="B293" s="120"/>
      <c r="C293" s="121"/>
      <c r="D293" s="120"/>
      <c r="E293" s="120"/>
      <c r="F293" s="120"/>
      <c r="G293" s="120"/>
    </row>
    <row r="294" spans="1:7" ht="12.75">
      <c r="A294" s="14">
        <v>39753</v>
      </c>
      <c r="B294" s="15" t="s">
        <v>37</v>
      </c>
      <c r="C294" s="4">
        <f>C292</f>
        <v>3885.59</v>
      </c>
      <c r="D294" s="55"/>
      <c r="E294" s="14">
        <v>39753</v>
      </c>
      <c r="F294" s="15" t="s">
        <v>37</v>
      </c>
      <c r="G294" s="4">
        <f>G292</f>
        <v>773.3</v>
      </c>
    </row>
    <row r="295" spans="1:7" ht="12.75">
      <c r="A295" s="102">
        <v>39756</v>
      </c>
      <c r="B295" s="72" t="s">
        <v>181</v>
      </c>
      <c r="C295" s="125">
        <v>-25.85</v>
      </c>
      <c r="D295" s="120"/>
      <c r="E295" s="14"/>
      <c r="F295" s="63" t="s">
        <v>74</v>
      </c>
      <c r="G295" s="4"/>
    </row>
    <row r="296" spans="1:7" ht="12.75">
      <c r="A296" s="73"/>
      <c r="B296" s="73" t="s">
        <v>182</v>
      </c>
      <c r="C296" s="124"/>
      <c r="D296" s="120"/>
      <c r="E296" s="14">
        <v>39782</v>
      </c>
      <c r="F296" s="82" t="s">
        <v>12</v>
      </c>
      <c r="G296" s="4">
        <f>SUM(G294:G295)</f>
        <v>773.3</v>
      </c>
    </row>
    <row r="297" spans="1:7" ht="12.75">
      <c r="A297" s="14">
        <v>39782</v>
      </c>
      <c r="B297" s="15" t="s">
        <v>12</v>
      </c>
      <c r="C297" s="4">
        <f>SUM(C294:C296)</f>
        <v>3859.7400000000002</v>
      </c>
      <c r="D297" s="120"/>
      <c r="E297" s="120"/>
      <c r="F297" s="120"/>
      <c r="G297" s="120"/>
    </row>
    <row r="298" spans="1:7" ht="12.75">
      <c r="A298" s="120"/>
      <c r="B298" s="120"/>
      <c r="C298" s="121"/>
      <c r="D298" s="120"/>
      <c r="E298" s="120"/>
      <c r="F298" s="120"/>
      <c r="G298" s="120"/>
    </row>
    <row r="299" spans="1:7" ht="12.75">
      <c r="A299" s="14">
        <v>39813</v>
      </c>
      <c r="B299" s="15" t="s">
        <v>74</v>
      </c>
      <c r="C299" s="4">
        <f>C297</f>
        <v>3859.7400000000002</v>
      </c>
      <c r="D299" s="55"/>
      <c r="E299" s="14">
        <v>39813</v>
      </c>
      <c r="F299" s="15" t="s">
        <v>74</v>
      </c>
      <c r="G299" s="4">
        <f>G296</f>
        <v>773.3</v>
      </c>
    </row>
    <row r="300" spans="1:7" ht="12.75">
      <c r="A300" s="120"/>
      <c r="B300" s="120"/>
      <c r="C300" s="121"/>
      <c r="D300" s="120"/>
      <c r="E300" s="120"/>
      <c r="F300" s="120"/>
      <c r="G300" s="120"/>
    </row>
    <row r="301" spans="1:7" ht="12.75">
      <c r="A301" s="14">
        <v>39814</v>
      </c>
      <c r="B301" s="15" t="s">
        <v>37</v>
      </c>
      <c r="C301" s="4">
        <f>C299</f>
        <v>3859.7400000000002</v>
      </c>
      <c r="D301" s="55"/>
      <c r="E301" s="14">
        <v>39814</v>
      </c>
      <c r="F301" s="15" t="s">
        <v>12</v>
      </c>
      <c r="G301" s="4">
        <f>G299</f>
        <v>773.3</v>
      </c>
    </row>
    <row r="302" spans="1:7" ht="12.75">
      <c r="A302" s="62">
        <v>39814</v>
      </c>
      <c r="B302" s="63" t="s">
        <v>192</v>
      </c>
      <c r="C302" s="65">
        <v>-100</v>
      </c>
      <c r="D302" s="120"/>
      <c r="E302" s="62"/>
      <c r="F302" s="63"/>
      <c r="G302" s="64"/>
    </row>
    <row r="303" spans="1:7" ht="12.75">
      <c r="A303" s="62">
        <v>39821</v>
      </c>
      <c r="B303" s="63" t="s">
        <v>183</v>
      </c>
      <c r="C303" s="65">
        <v>-15</v>
      </c>
      <c r="D303" s="120"/>
      <c r="E303" s="62"/>
      <c r="F303" s="63" t="s">
        <v>74</v>
      </c>
      <c r="G303" s="64"/>
    </row>
    <row r="304" spans="1:7" ht="12.75">
      <c r="A304" s="62">
        <v>39822</v>
      </c>
      <c r="B304" s="63" t="s">
        <v>226</v>
      </c>
      <c r="C304" s="65">
        <v>-22.17</v>
      </c>
      <c r="D304" s="120"/>
      <c r="E304" s="14">
        <v>39844</v>
      </c>
      <c r="F304" s="15" t="s">
        <v>12</v>
      </c>
      <c r="G304" s="4">
        <f>SUM(G301:G303)</f>
        <v>773.3</v>
      </c>
    </row>
    <row r="305" spans="1:7" ht="12.75">
      <c r="A305" s="14">
        <v>39844</v>
      </c>
      <c r="B305" s="15" t="s">
        <v>12</v>
      </c>
      <c r="C305" s="4">
        <f>SUM(C301:C304)</f>
        <v>3722.57</v>
      </c>
      <c r="D305" s="120"/>
      <c r="E305" s="120"/>
      <c r="F305" s="120"/>
      <c r="G305" s="120"/>
    </row>
    <row r="306" spans="1:7" ht="15.75">
      <c r="A306" s="95" t="s">
        <v>92</v>
      </c>
      <c r="B306" s="1"/>
      <c r="C306" s="1"/>
      <c r="D306" s="18"/>
      <c r="E306" s="95" t="s">
        <v>93</v>
      </c>
      <c r="F306" s="1"/>
      <c r="G306" s="4"/>
    </row>
    <row r="307" spans="1:7" ht="15.75">
      <c r="A307" s="5" t="s">
        <v>0</v>
      </c>
      <c r="B307" s="5" t="s">
        <v>1</v>
      </c>
      <c r="C307" s="5" t="s">
        <v>2</v>
      </c>
      <c r="E307" s="5" t="s">
        <v>0</v>
      </c>
      <c r="F307" s="5" t="s">
        <v>1</v>
      </c>
      <c r="G307" s="5" t="s">
        <v>2</v>
      </c>
    </row>
    <row r="308" spans="1:7" ht="12.75">
      <c r="A308" s="14">
        <v>39845</v>
      </c>
      <c r="B308" s="15" t="s">
        <v>37</v>
      </c>
      <c r="C308" s="4">
        <f>C305</f>
        <v>3722.57</v>
      </c>
      <c r="D308" s="55"/>
      <c r="E308" s="14">
        <v>39845</v>
      </c>
      <c r="F308" s="15" t="s">
        <v>37</v>
      </c>
      <c r="G308" s="4">
        <f>G304</f>
        <v>773.3</v>
      </c>
    </row>
    <row r="309" spans="1:7" ht="12.75">
      <c r="A309" s="2">
        <v>39847</v>
      </c>
      <c r="B309" s="1" t="s">
        <v>184</v>
      </c>
      <c r="C309" s="7">
        <v>-101.51</v>
      </c>
      <c r="E309" s="14"/>
      <c r="F309" s="63" t="s">
        <v>74</v>
      </c>
      <c r="G309" s="4"/>
    </row>
    <row r="310" spans="1:7" ht="12.75">
      <c r="A310" s="14">
        <v>39872</v>
      </c>
      <c r="B310" s="15" t="s">
        <v>12</v>
      </c>
      <c r="C310" s="4">
        <f>SUM(C308:C309)</f>
        <v>3621.06</v>
      </c>
      <c r="E310" s="14">
        <v>39872</v>
      </c>
      <c r="F310" s="82" t="s">
        <v>12</v>
      </c>
      <c r="G310" s="4">
        <f>SUM(G308:G309)</f>
        <v>773.3</v>
      </c>
    </row>
    <row r="311" ht="12.75">
      <c r="C311" s="50"/>
    </row>
    <row r="312" spans="1:7" ht="12.75">
      <c r="A312" s="14">
        <v>39873</v>
      </c>
      <c r="B312" s="15" t="s">
        <v>37</v>
      </c>
      <c r="C312" s="4">
        <f>C310</f>
        <v>3621.06</v>
      </c>
      <c r="D312" s="55"/>
      <c r="E312" s="14">
        <v>39873</v>
      </c>
      <c r="F312" s="15" t="s">
        <v>37</v>
      </c>
      <c r="G312" s="4">
        <f>G310</f>
        <v>773.3</v>
      </c>
    </row>
    <row r="313" spans="1:7" ht="12.75">
      <c r="A313" s="128">
        <v>39875</v>
      </c>
      <c r="B313" s="16" t="s">
        <v>185</v>
      </c>
      <c r="C313" s="123">
        <v>-18.23</v>
      </c>
      <c r="E313" s="2"/>
      <c r="F313" s="1" t="s">
        <v>74</v>
      </c>
      <c r="G313" s="1"/>
    </row>
    <row r="314" spans="1:7" ht="12.75">
      <c r="A314" s="17"/>
      <c r="B314" s="110" t="s">
        <v>186</v>
      </c>
      <c r="C314" s="127"/>
      <c r="E314" s="14">
        <v>39903</v>
      </c>
      <c r="F314" s="15" t="s">
        <v>12</v>
      </c>
      <c r="G314" s="4">
        <f>SUM(G312:G313)</f>
        <v>773.3</v>
      </c>
    </row>
    <row r="315" spans="1:3" ht="12.75">
      <c r="A315" s="128">
        <v>39893</v>
      </c>
      <c r="B315" s="111" t="s">
        <v>187</v>
      </c>
      <c r="C315" s="123">
        <v>-100</v>
      </c>
    </row>
    <row r="316" spans="1:3" ht="12.75">
      <c r="A316" s="17"/>
      <c r="B316" s="110" t="s">
        <v>47</v>
      </c>
      <c r="C316" s="127"/>
    </row>
    <row r="317" spans="1:3" ht="12.75">
      <c r="A317" s="2">
        <v>39895</v>
      </c>
      <c r="B317" s="87" t="s">
        <v>188</v>
      </c>
      <c r="C317" s="7">
        <v>-6.43</v>
      </c>
    </row>
    <row r="318" spans="1:3" ht="12.75">
      <c r="A318" s="14">
        <v>39903</v>
      </c>
      <c r="B318" s="82" t="s">
        <v>12</v>
      </c>
      <c r="C318" s="4">
        <f>SUM(C312:C317)</f>
        <v>3496.4</v>
      </c>
    </row>
    <row r="319" ht="12.75">
      <c r="C319" s="50"/>
    </row>
    <row r="320" spans="1:7" ht="12.75">
      <c r="A320" s="14">
        <v>39904</v>
      </c>
      <c r="B320" s="15" t="s">
        <v>37</v>
      </c>
      <c r="C320" s="4">
        <f>C318</f>
        <v>3496.4</v>
      </c>
      <c r="D320" s="55"/>
      <c r="E320" s="14">
        <v>39904</v>
      </c>
      <c r="F320" s="15" t="s">
        <v>37</v>
      </c>
      <c r="G320" s="4">
        <f>G314</f>
        <v>773.3</v>
      </c>
    </row>
    <row r="321" spans="1:7" ht="12.75">
      <c r="A321" s="2">
        <v>39906</v>
      </c>
      <c r="B321" s="1" t="s">
        <v>189</v>
      </c>
      <c r="C321" s="7">
        <v>-11.27</v>
      </c>
      <c r="E321" s="2">
        <v>39907</v>
      </c>
      <c r="F321" s="1" t="s">
        <v>34</v>
      </c>
      <c r="G321" s="3">
        <f>-C370</f>
        <v>187.8</v>
      </c>
    </row>
    <row r="322" spans="1:7" ht="12.75">
      <c r="A322" s="2">
        <v>39906</v>
      </c>
      <c r="B322" s="87" t="s">
        <v>190</v>
      </c>
      <c r="C322" s="7">
        <v>-4.06</v>
      </c>
      <c r="E322" s="14">
        <v>39933</v>
      </c>
      <c r="F322" s="15" t="s">
        <v>12</v>
      </c>
      <c r="G322" s="4">
        <f>G320+G321</f>
        <v>961.0999999999999</v>
      </c>
    </row>
    <row r="323" spans="1:3" ht="12.75">
      <c r="A323" s="2">
        <v>39907</v>
      </c>
      <c r="B323" s="87" t="s">
        <v>227</v>
      </c>
      <c r="C323" s="7">
        <v>-65</v>
      </c>
    </row>
    <row r="324" spans="1:3" ht="12.75">
      <c r="A324" s="2">
        <v>39907</v>
      </c>
      <c r="B324" s="87" t="s">
        <v>191</v>
      </c>
      <c r="C324" s="7">
        <v>-16.34</v>
      </c>
    </row>
    <row r="325" spans="1:3" ht="12.75">
      <c r="A325" s="2">
        <v>39907</v>
      </c>
      <c r="B325" s="87" t="s">
        <v>232</v>
      </c>
      <c r="C325" s="7">
        <v>-30</v>
      </c>
    </row>
    <row r="326" spans="1:3" ht="12.75">
      <c r="A326" s="128">
        <v>39907</v>
      </c>
      <c r="B326" s="111" t="s">
        <v>193</v>
      </c>
      <c r="C326" s="123">
        <v>-3510</v>
      </c>
    </row>
    <row r="327" spans="1:3" ht="12.75">
      <c r="A327" s="17"/>
      <c r="B327" s="110" t="s">
        <v>194</v>
      </c>
      <c r="C327" s="127"/>
    </row>
    <row r="328" spans="1:3" ht="12.75">
      <c r="A328" s="2">
        <v>39907</v>
      </c>
      <c r="B328" s="88" t="s">
        <v>221</v>
      </c>
      <c r="C328" s="7">
        <v>-200</v>
      </c>
    </row>
    <row r="329" spans="1:3" ht="12.75">
      <c r="A329" s="2">
        <v>39907</v>
      </c>
      <c r="B329" s="88" t="s">
        <v>222</v>
      </c>
      <c r="C329" s="7">
        <v>-175</v>
      </c>
    </row>
    <row r="330" spans="1:3" ht="12.75">
      <c r="A330" s="2">
        <v>39907</v>
      </c>
      <c r="B330" s="88" t="s">
        <v>223</v>
      </c>
      <c r="C330" s="7">
        <v>-400</v>
      </c>
    </row>
    <row r="331" spans="1:3" ht="12.75">
      <c r="A331" s="2">
        <v>39907</v>
      </c>
      <c r="B331" s="88" t="s">
        <v>224</v>
      </c>
      <c r="C331" s="7">
        <v>-55</v>
      </c>
    </row>
    <row r="332" spans="1:3" ht="12.75">
      <c r="A332" s="2">
        <v>39907</v>
      </c>
      <c r="B332" s="88" t="s">
        <v>225</v>
      </c>
      <c r="C332" s="7">
        <v>-30</v>
      </c>
    </row>
    <row r="333" spans="1:3" ht="12.75">
      <c r="A333" s="2">
        <v>39907</v>
      </c>
      <c r="B333" s="87" t="s">
        <v>134</v>
      </c>
      <c r="C333" s="3">
        <v>4550</v>
      </c>
    </row>
    <row r="334" spans="1:3" ht="12.75">
      <c r="A334" s="2">
        <v>39907</v>
      </c>
      <c r="B334" s="87" t="s">
        <v>195</v>
      </c>
      <c r="C334" s="3">
        <v>595</v>
      </c>
    </row>
    <row r="335" spans="1:3" ht="12.75">
      <c r="A335" s="2">
        <v>39907</v>
      </c>
      <c r="B335" s="87" t="s">
        <v>198</v>
      </c>
      <c r="C335" s="3">
        <v>60</v>
      </c>
    </row>
    <row r="336" spans="1:3" ht="12.75">
      <c r="A336" s="1"/>
      <c r="B336" s="87" t="s">
        <v>196</v>
      </c>
      <c r="C336" s="3">
        <v>300</v>
      </c>
    </row>
    <row r="337" spans="1:3" ht="12.75">
      <c r="A337" s="1"/>
      <c r="B337" s="87" t="s">
        <v>197</v>
      </c>
      <c r="C337" s="3">
        <v>100</v>
      </c>
    </row>
    <row r="338" spans="1:3" ht="12.75">
      <c r="A338" s="1"/>
      <c r="B338" s="87" t="s">
        <v>199</v>
      </c>
      <c r="C338" s="3">
        <v>50</v>
      </c>
    </row>
    <row r="339" spans="1:3" ht="12.75">
      <c r="A339" s="1"/>
      <c r="B339" s="87" t="s">
        <v>200</v>
      </c>
      <c r="C339" s="3">
        <v>50</v>
      </c>
    </row>
    <row r="340" spans="1:3" ht="12.75">
      <c r="A340" s="1"/>
      <c r="B340" s="87" t="s">
        <v>201</v>
      </c>
      <c r="C340" s="3">
        <v>100</v>
      </c>
    </row>
    <row r="341" spans="1:3" ht="12.75">
      <c r="A341" s="1"/>
      <c r="B341" s="87" t="s">
        <v>202</v>
      </c>
      <c r="C341" s="3">
        <v>20</v>
      </c>
    </row>
    <row r="342" spans="1:3" ht="12.75">
      <c r="A342" s="1"/>
      <c r="B342" s="87" t="s">
        <v>203</v>
      </c>
      <c r="C342" s="3">
        <v>100</v>
      </c>
    </row>
    <row r="343" spans="1:3" ht="12.75">
      <c r="A343" s="1"/>
      <c r="B343" s="87" t="s">
        <v>212</v>
      </c>
      <c r="C343" s="3">
        <v>50</v>
      </c>
    </row>
    <row r="344" spans="1:3" ht="12.75">
      <c r="A344" s="1"/>
      <c r="B344" s="87" t="s">
        <v>204</v>
      </c>
      <c r="C344" s="3">
        <v>100</v>
      </c>
    </row>
    <row r="345" spans="1:3" ht="12.75">
      <c r="A345" s="1"/>
      <c r="B345" s="87" t="s">
        <v>205</v>
      </c>
      <c r="C345" s="3">
        <v>50</v>
      </c>
    </row>
    <row r="346" spans="1:3" ht="12.75">
      <c r="A346" s="1"/>
      <c r="B346" s="87" t="s">
        <v>206</v>
      </c>
      <c r="C346" s="3">
        <v>88</v>
      </c>
    </row>
    <row r="347" spans="1:3" ht="12.75">
      <c r="A347" s="1"/>
      <c r="B347" s="87" t="s">
        <v>207</v>
      </c>
      <c r="C347" s="3">
        <v>50</v>
      </c>
    </row>
    <row r="348" spans="1:3" ht="12.75">
      <c r="A348" s="1"/>
      <c r="B348" s="87" t="s">
        <v>208</v>
      </c>
      <c r="C348" s="3">
        <v>80</v>
      </c>
    </row>
    <row r="349" spans="1:3" ht="12.75">
      <c r="A349" s="1"/>
      <c r="B349" s="87" t="s">
        <v>209</v>
      </c>
      <c r="C349" s="3">
        <v>100</v>
      </c>
    </row>
    <row r="350" spans="1:3" ht="12.75">
      <c r="A350" s="1"/>
      <c r="B350" s="87" t="s">
        <v>210</v>
      </c>
      <c r="C350" s="3">
        <v>30</v>
      </c>
    </row>
    <row r="351" spans="1:3" ht="12.75">
      <c r="A351" s="1"/>
      <c r="B351" s="87" t="s">
        <v>211</v>
      </c>
      <c r="C351" s="3">
        <v>100</v>
      </c>
    </row>
    <row r="352" spans="1:3" ht="12.75">
      <c r="A352" s="1"/>
      <c r="B352" s="87" t="s">
        <v>213</v>
      </c>
      <c r="C352" s="3">
        <v>100</v>
      </c>
    </row>
    <row r="353" spans="1:3" ht="12.75">
      <c r="A353" s="1"/>
      <c r="B353" s="87" t="s">
        <v>214</v>
      </c>
      <c r="C353" s="3">
        <v>100</v>
      </c>
    </row>
    <row r="354" spans="1:3" ht="12.75">
      <c r="A354" s="1"/>
      <c r="B354" s="87" t="s">
        <v>215</v>
      </c>
      <c r="C354" s="3">
        <v>100</v>
      </c>
    </row>
    <row r="355" spans="1:3" ht="12.75">
      <c r="A355" s="1"/>
      <c r="B355" s="87" t="s">
        <v>216</v>
      </c>
      <c r="C355" s="3">
        <v>50</v>
      </c>
    </row>
    <row r="356" spans="1:3" ht="12.75">
      <c r="A356" s="1"/>
      <c r="B356" s="87" t="s">
        <v>217</v>
      </c>
      <c r="C356" s="3">
        <v>100</v>
      </c>
    </row>
    <row r="357" spans="2:3" ht="12.75">
      <c r="B357" s="99"/>
      <c r="C357" s="50"/>
    </row>
    <row r="358" spans="1:7" ht="15.75">
      <c r="A358" s="95" t="s">
        <v>92</v>
      </c>
      <c r="B358" s="1"/>
      <c r="C358" s="1"/>
      <c r="D358" s="1"/>
      <c r="E358" s="95" t="s">
        <v>93</v>
      </c>
      <c r="F358" s="1"/>
      <c r="G358" s="4"/>
    </row>
    <row r="359" spans="1:7" ht="15.75">
      <c r="A359" s="5" t="s">
        <v>0</v>
      </c>
      <c r="B359" s="5" t="s">
        <v>1</v>
      </c>
      <c r="C359" s="5" t="s">
        <v>2</v>
      </c>
      <c r="D359" s="1"/>
      <c r="E359" s="5" t="s">
        <v>0</v>
      </c>
      <c r="F359" s="5" t="s">
        <v>1</v>
      </c>
      <c r="G359" s="5" t="s">
        <v>2</v>
      </c>
    </row>
    <row r="360" spans="1:7" ht="12.75">
      <c r="A360" s="128">
        <v>39907</v>
      </c>
      <c r="B360" s="111" t="s">
        <v>228</v>
      </c>
      <c r="C360" s="129">
        <v>100</v>
      </c>
      <c r="D360" s="1"/>
      <c r="E360" s="1"/>
      <c r="F360" s="1"/>
      <c r="G360" s="1"/>
    </row>
    <row r="361" spans="1:7" ht="12.75">
      <c r="A361" s="17"/>
      <c r="B361" s="110" t="s">
        <v>218</v>
      </c>
      <c r="C361" s="130"/>
      <c r="D361" s="1"/>
      <c r="E361" s="1"/>
      <c r="F361" s="1"/>
      <c r="G361" s="1"/>
    </row>
    <row r="362" spans="1:7" ht="12.75">
      <c r="A362" s="128">
        <v>39907</v>
      </c>
      <c r="B362" s="111" t="s">
        <v>229</v>
      </c>
      <c r="C362" s="129">
        <v>100</v>
      </c>
      <c r="D362" s="1"/>
      <c r="E362" s="1"/>
      <c r="F362" s="1"/>
      <c r="G362" s="1"/>
    </row>
    <row r="363" spans="1:7" ht="12.75">
      <c r="A363" s="17"/>
      <c r="B363" s="110" t="s">
        <v>230</v>
      </c>
      <c r="C363" s="130"/>
      <c r="D363" s="1"/>
      <c r="E363" s="1"/>
      <c r="F363" s="1"/>
      <c r="G363" s="1"/>
    </row>
    <row r="364" spans="1:7" ht="12.75">
      <c r="A364" s="128">
        <v>39907</v>
      </c>
      <c r="B364" s="79" t="s">
        <v>231</v>
      </c>
      <c r="C364" s="129">
        <v>100</v>
      </c>
      <c r="D364" s="1"/>
      <c r="E364" s="1"/>
      <c r="F364" s="1"/>
      <c r="G364" s="1"/>
    </row>
    <row r="365" spans="1:7" ht="12.75">
      <c r="A365" s="17"/>
      <c r="B365" s="80" t="s">
        <v>218</v>
      </c>
      <c r="C365" s="130"/>
      <c r="D365" s="1"/>
      <c r="E365" s="1"/>
      <c r="F365" s="1"/>
      <c r="G365" s="1"/>
    </row>
    <row r="366" spans="1:7" ht="12.75">
      <c r="A366" s="128">
        <v>39907</v>
      </c>
      <c r="B366" s="79" t="s">
        <v>219</v>
      </c>
      <c r="C366" s="129">
        <v>100</v>
      </c>
      <c r="D366" s="1"/>
      <c r="E366" s="1"/>
      <c r="F366" s="1"/>
      <c r="G366" s="1"/>
    </row>
    <row r="367" spans="1:7" ht="12.75">
      <c r="A367" s="17"/>
      <c r="B367" s="80" t="s">
        <v>218</v>
      </c>
      <c r="C367" s="130"/>
      <c r="D367" s="1"/>
      <c r="E367" s="1"/>
      <c r="F367" s="1"/>
      <c r="G367" s="1"/>
    </row>
    <row r="368" spans="1:7" ht="12.75">
      <c r="A368" s="128">
        <v>39907</v>
      </c>
      <c r="B368" s="79" t="s">
        <v>220</v>
      </c>
      <c r="C368" s="129">
        <v>100</v>
      </c>
      <c r="D368" s="1"/>
      <c r="E368" s="1"/>
      <c r="F368" s="1"/>
      <c r="G368" s="1"/>
    </row>
    <row r="369" spans="1:7" ht="12.75">
      <c r="A369" s="17"/>
      <c r="B369" s="80" t="s">
        <v>218</v>
      </c>
      <c r="C369" s="130"/>
      <c r="D369" s="1"/>
      <c r="E369" s="1"/>
      <c r="F369" s="1"/>
      <c r="G369" s="1"/>
    </row>
    <row r="370" spans="1:7" ht="12.75">
      <c r="A370" s="2">
        <v>39907</v>
      </c>
      <c r="B370" s="88" t="s">
        <v>29</v>
      </c>
      <c r="C370" s="7">
        <f>SUM(C335:C356)*(-0.1)</f>
        <v>-187.8</v>
      </c>
      <c r="D370" s="1"/>
      <c r="E370" s="1"/>
      <c r="F370" s="1"/>
      <c r="G370" s="1"/>
    </row>
    <row r="371" spans="1:7" ht="12.75">
      <c r="A371" s="14">
        <v>39933</v>
      </c>
      <c r="B371" s="82" t="s">
        <v>12</v>
      </c>
      <c r="C371" s="4">
        <f>SUM(C320:C370)</f>
        <v>6334.929999999999</v>
      </c>
      <c r="D371" s="1"/>
      <c r="E371" s="1"/>
      <c r="F371" s="1"/>
      <c r="G371" s="1"/>
    </row>
    <row r="372" ht="12.75">
      <c r="C372" s="50"/>
    </row>
    <row r="373" spans="1:7" ht="12.75">
      <c r="A373" s="67">
        <v>39933</v>
      </c>
      <c r="B373" s="68" t="s">
        <v>32</v>
      </c>
      <c r="C373" s="69">
        <f>C20+C40+C86+C97+C106+C115+C128+C138+C146+C159+C168+C221+C240+C283+C370</f>
        <v>-1081.1</v>
      </c>
      <c r="E373" s="67">
        <v>39933</v>
      </c>
      <c r="F373" s="70" t="s">
        <v>39</v>
      </c>
      <c r="G373" s="74">
        <f>G9+G27+G55+G90+G108+G112+G119+G136+G144+G156+G163+G172+G236+G258+G321</f>
        <v>1081.1</v>
      </c>
    </row>
    <row r="374" ht="12.75">
      <c r="C374" s="50"/>
    </row>
    <row r="375" ht="12.75">
      <c r="C375" s="50"/>
    </row>
    <row r="376" ht="12.75">
      <c r="C376" s="50"/>
    </row>
    <row r="377" ht="12.75">
      <c r="C377" s="50"/>
    </row>
    <row r="378" ht="12.75">
      <c r="C378" s="50"/>
    </row>
  </sheetData>
  <printOptions/>
  <pageMargins left="1" right="0.5" top="1.5" bottom="1" header="1" footer="1"/>
  <pageSetup orientation="portrait" scale="95" r:id="rId1"/>
  <headerFooter alignWithMargins="0">
    <oddHeader>&amp;C&amp;F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 Liou</cp:lastModifiedBy>
  <cp:lastPrinted>2009-04-20T03:51:09Z</cp:lastPrinted>
  <dcterms:created xsi:type="dcterms:W3CDTF">2007-05-11T16:49:28Z</dcterms:created>
  <dcterms:modified xsi:type="dcterms:W3CDTF">2009-05-01T21:15:02Z</dcterms:modified>
  <cp:category/>
  <cp:version/>
  <cp:contentType/>
  <cp:contentStatus/>
</cp:coreProperties>
</file>